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ersey\Documents\Documents\My Documents - Sewer\Budget\"/>
    </mc:Choice>
  </mc:AlternateContent>
  <xr:revisionPtr revIDLastSave="0" documentId="13_ncr:1_{BD965F95-B6DE-4F3A-B47C-6E57F954D2DF}" xr6:coauthVersionLast="47" xr6:coauthVersionMax="47" xr10:uidLastSave="{00000000-0000-0000-0000-000000000000}"/>
  <bookViews>
    <workbookView xWindow="-120" yWindow="-120" windowWidth="29040" windowHeight="15720" xr2:uid="{5CD61F8E-C7B0-4ED5-A896-62CB26D45B81}"/>
  </bookViews>
  <sheets>
    <sheet name="Cover Page" sheetId="1" r:id="rId1"/>
    <sheet name="General Fund.Appropriations" sheetId="2" r:id="rId2"/>
    <sheet name="General Fund.Revenues" sheetId="3" r:id="rId3"/>
    <sheet name="Sewer Fund.Appropriations" sheetId="4" r:id="rId4"/>
    <sheet name="Sewer Fund.Revenues" sheetId="6" r:id="rId5"/>
    <sheet name="Summary of Budgets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5" i="2" l="1"/>
  <c r="D355" i="2"/>
  <c r="E355" i="2"/>
  <c r="F355" i="2"/>
  <c r="F12" i="7"/>
  <c r="F34" i="7" s="1"/>
  <c r="F388" i="2"/>
  <c r="G196" i="3"/>
  <c r="F74" i="2"/>
  <c r="G50" i="4"/>
  <c r="F135" i="2"/>
  <c r="F31" i="2"/>
  <c r="F37" i="2" s="1"/>
  <c r="F16" i="2"/>
  <c r="E34" i="3"/>
  <c r="D196" i="3"/>
  <c r="D34" i="3"/>
  <c r="D384" i="2"/>
  <c r="D158" i="2"/>
  <c r="C280" i="2"/>
  <c r="C297" i="2" s="1"/>
  <c r="H48" i="4"/>
  <c r="G48" i="4"/>
  <c r="F48" i="4"/>
  <c r="E48" i="4"/>
  <c r="D48" i="4"/>
  <c r="C48" i="4"/>
  <c r="H43" i="4"/>
  <c r="G43" i="4"/>
  <c r="F43" i="4"/>
  <c r="E43" i="4"/>
  <c r="D43" i="4"/>
  <c r="C43" i="4"/>
  <c r="H38" i="4"/>
  <c r="G38" i="4"/>
  <c r="F38" i="4"/>
  <c r="E38" i="4"/>
  <c r="D38" i="4"/>
  <c r="C38" i="4"/>
  <c r="H31" i="4"/>
  <c r="G31" i="4"/>
  <c r="F31" i="4"/>
  <c r="E31" i="4"/>
  <c r="D31" i="4"/>
  <c r="C31" i="4"/>
  <c r="H25" i="4"/>
  <c r="G25" i="4"/>
  <c r="F25" i="4"/>
  <c r="E25" i="4"/>
  <c r="D25" i="4"/>
  <c r="C25" i="4"/>
  <c r="H20" i="4"/>
  <c r="G20" i="4"/>
  <c r="F20" i="4"/>
  <c r="E20" i="4"/>
  <c r="D20" i="4"/>
  <c r="C20" i="4"/>
  <c r="H14" i="4"/>
  <c r="G14" i="4"/>
  <c r="F14" i="4"/>
  <c r="E14" i="4"/>
  <c r="D14" i="4"/>
  <c r="C14" i="4"/>
  <c r="H241" i="3"/>
  <c r="G241" i="3"/>
  <c r="F241" i="3"/>
  <c r="E241" i="3"/>
  <c r="D241" i="3"/>
  <c r="C241" i="3"/>
  <c r="H209" i="3"/>
  <c r="G209" i="3"/>
  <c r="F209" i="3"/>
  <c r="E209" i="3"/>
  <c r="D209" i="3"/>
  <c r="C209" i="3"/>
  <c r="H196" i="3"/>
  <c r="F196" i="3"/>
  <c r="E196" i="3"/>
  <c r="H184" i="3"/>
  <c r="G184" i="3"/>
  <c r="F184" i="3"/>
  <c r="E184" i="3"/>
  <c r="D184" i="3"/>
  <c r="C184" i="3"/>
  <c r="H156" i="3"/>
  <c r="G156" i="3"/>
  <c r="F156" i="3"/>
  <c r="E156" i="3"/>
  <c r="D156" i="3"/>
  <c r="C156" i="3"/>
  <c r="H145" i="3"/>
  <c r="G145" i="3"/>
  <c r="F145" i="3"/>
  <c r="E145" i="3"/>
  <c r="D145" i="3"/>
  <c r="C145" i="3"/>
  <c r="H135" i="3"/>
  <c r="G135" i="3"/>
  <c r="F135" i="3"/>
  <c r="E135" i="3"/>
  <c r="D135" i="3"/>
  <c r="C135" i="3"/>
  <c r="H105" i="3"/>
  <c r="G105" i="3"/>
  <c r="F105" i="3"/>
  <c r="E105" i="3"/>
  <c r="D105" i="3"/>
  <c r="C105" i="3"/>
  <c r="H86" i="3"/>
  <c r="F86" i="3"/>
  <c r="E86" i="3"/>
  <c r="D86" i="3"/>
  <c r="C86" i="3"/>
  <c r="G68" i="3"/>
  <c r="F68" i="3"/>
  <c r="E68" i="3"/>
  <c r="D68" i="3"/>
  <c r="C68" i="3"/>
  <c r="G49" i="3"/>
  <c r="F49" i="3"/>
  <c r="E49" i="3"/>
  <c r="D49" i="3"/>
  <c r="C49" i="3"/>
  <c r="G34" i="3"/>
  <c r="F34" i="3"/>
  <c r="C34" i="3"/>
  <c r="E34" i="7"/>
  <c r="D34" i="7"/>
  <c r="C34" i="7"/>
  <c r="H47" i="6"/>
  <c r="G47" i="6"/>
  <c r="F47" i="6"/>
  <c r="E47" i="6"/>
  <c r="D47" i="6"/>
  <c r="C47" i="6"/>
  <c r="H26" i="6"/>
  <c r="G26" i="6"/>
  <c r="F26" i="6"/>
  <c r="E26" i="6"/>
  <c r="D26" i="6"/>
  <c r="C26" i="6"/>
  <c r="H20" i="6"/>
  <c r="G20" i="6"/>
  <c r="F20" i="6"/>
  <c r="F49" i="6" s="1"/>
  <c r="E20" i="6"/>
  <c r="E49" i="6" s="1"/>
  <c r="D20" i="6"/>
  <c r="C20" i="6"/>
  <c r="H705" i="2"/>
  <c r="H707" i="2" s="1"/>
  <c r="G705" i="2"/>
  <c r="F705" i="2"/>
  <c r="E705" i="2"/>
  <c r="D705" i="2"/>
  <c r="C705" i="2"/>
  <c r="E668" i="2"/>
  <c r="G667" i="2"/>
  <c r="G668" i="2" s="1"/>
  <c r="F667" i="2"/>
  <c r="F668" i="2" s="1"/>
  <c r="D667" i="2"/>
  <c r="D668" i="2" s="1"/>
  <c r="C667" i="2"/>
  <c r="C668" i="2" s="1"/>
  <c r="G655" i="2"/>
  <c r="F655" i="2"/>
  <c r="E655" i="2"/>
  <c r="D655" i="2"/>
  <c r="C655" i="2"/>
  <c r="G581" i="2"/>
  <c r="F581" i="2"/>
  <c r="E581" i="2"/>
  <c r="D581" i="2"/>
  <c r="C581" i="2"/>
  <c r="G566" i="2"/>
  <c r="F566" i="2"/>
  <c r="E566" i="2"/>
  <c r="D566" i="2"/>
  <c r="C566" i="2"/>
  <c r="G537" i="2"/>
  <c r="F537" i="2"/>
  <c r="E537" i="2"/>
  <c r="D537" i="2"/>
  <c r="C537" i="2"/>
  <c r="G504" i="2"/>
  <c r="F504" i="2"/>
  <c r="E504" i="2"/>
  <c r="D504" i="2"/>
  <c r="C504" i="2"/>
  <c r="G499" i="2"/>
  <c r="F499" i="2"/>
  <c r="E499" i="2"/>
  <c r="D499" i="2"/>
  <c r="C499" i="2"/>
  <c r="G459" i="2"/>
  <c r="F459" i="2"/>
  <c r="E459" i="2"/>
  <c r="D459" i="2"/>
  <c r="C459" i="2"/>
  <c r="G454" i="2"/>
  <c r="F454" i="2"/>
  <c r="E454" i="2"/>
  <c r="D454" i="2"/>
  <c r="C454" i="2"/>
  <c r="G449" i="2"/>
  <c r="F449" i="2"/>
  <c r="E449" i="2"/>
  <c r="D449" i="2"/>
  <c r="C449" i="2"/>
  <c r="G394" i="2"/>
  <c r="F394" i="2"/>
  <c r="E394" i="2"/>
  <c r="D394" i="2"/>
  <c r="C394" i="2"/>
  <c r="G388" i="2"/>
  <c r="E388" i="2"/>
  <c r="D388" i="2"/>
  <c r="C388" i="2"/>
  <c r="G384" i="2"/>
  <c r="F384" i="2"/>
  <c r="E384" i="2"/>
  <c r="C384" i="2"/>
  <c r="E349" i="2"/>
  <c r="D349" i="2"/>
  <c r="C349" i="2"/>
  <c r="G326" i="2"/>
  <c r="F326" i="2"/>
  <c r="E326" i="2"/>
  <c r="C326" i="2"/>
  <c r="D324" i="2"/>
  <c r="G321" i="2"/>
  <c r="F321" i="2"/>
  <c r="E321" i="2"/>
  <c r="D321" i="2"/>
  <c r="C321" i="2"/>
  <c r="C342" i="2" s="1"/>
  <c r="G280" i="2"/>
  <c r="G297" i="2" s="1"/>
  <c r="F280" i="2"/>
  <c r="F297" i="2" s="1"/>
  <c r="E280" i="2"/>
  <c r="E297" i="2" s="1"/>
  <c r="D280" i="2"/>
  <c r="D297" i="2" s="1"/>
  <c r="G234" i="2"/>
  <c r="F234" i="2"/>
  <c r="E234" i="2"/>
  <c r="D234" i="2"/>
  <c r="C234" i="2"/>
  <c r="G209" i="2"/>
  <c r="F209" i="2"/>
  <c r="E209" i="2"/>
  <c r="D209" i="2"/>
  <c r="C209" i="2"/>
  <c r="G197" i="2"/>
  <c r="F197" i="2"/>
  <c r="E197" i="2"/>
  <c r="D197" i="2"/>
  <c r="C197" i="2"/>
  <c r="G158" i="2"/>
  <c r="F158" i="2"/>
  <c r="E158" i="2"/>
  <c r="C158" i="2"/>
  <c r="G152" i="2"/>
  <c r="F152" i="2"/>
  <c r="E152" i="2"/>
  <c r="D152" i="2"/>
  <c r="C152" i="2"/>
  <c r="G141" i="2"/>
  <c r="F141" i="2"/>
  <c r="E141" i="2"/>
  <c r="D141" i="2"/>
  <c r="C141" i="2"/>
  <c r="G135" i="2"/>
  <c r="E135" i="2"/>
  <c r="D135" i="2"/>
  <c r="C135" i="2"/>
  <c r="G92" i="2"/>
  <c r="F92" i="2"/>
  <c r="E92" i="2"/>
  <c r="D92" i="2"/>
  <c r="C92" i="2"/>
  <c r="E80" i="2"/>
  <c r="D80" i="2"/>
  <c r="C80" i="2"/>
  <c r="G74" i="2"/>
  <c r="E74" i="2"/>
  <c r="D74" i="2"/>
  <c r="C74" i="2"/>
  <c r="G31" i="2"/>
  <c r="G37" i="2" s="1"/>
  <c r="E31" i="2"/>
  <c r="E37" i="2" s="1"/>
  <c r="D31" i="2"/>
  <c r="D37" i="2" s="1"/>
  <c r="C31" i="2"/>
  <c r="C37" i="2" s="1"/>
  <c r="G24" i="2"/>
  <c r="F24" i="2"/>
  <c r="E24" i="2"/>
  <c r="D24" i="2"/>
  <c r="C24" i="2"/>
  <c r="G15" i="2"/>
  <c r="G16" i="2" s="1"/>
  <c r="E15" i="2"/>
  <c r="E16" i="2" s="1"/>
  <c r="D15" i="2"/>
  <c r="D16" i="2" s="1"/>
  <c r="C15" i="2"/>
  <c r="C16" i="2" s="1"/>
  <c r="G251" i="3" l="1"/>
  <c r="F14" i="7"/>
  <c r="F16" i="7" s="1"/>
  <c r="G49" i="6"/>
  <c r="F39" i="7"/>
  <c r="F41" i="7" s="1"/>
  <c r="C223" i="2"/>
  <c r="C461" i="2"/>
  <c r="D461" i="2"/>
  <c r="G223" i="2"/>
  <c r="G461" i="2"/>
  <c r="E223" i="2"/>
  <c r="C111" i="2"/>
  <c r="E111" i="2"/>
  <c r="F223" i="2"/>
  <c r="E342" i="2"/>
  <c r="C640" i="2"/>
  <c r="D223" i="2"/>
  <c r="F342" i="2"/>
  <c r="F172" i="2"/>
  <c r="E172" i="2"/>
  <c r="E640" i="2"/>
  <c r="D111" i="2"/>
  <c r="G111" i="2"/>
  <c r="E461" i="2"/>
  <c r="F251" i="3"/>
  <c r="F50" i="4"/>
  <c r="H49" i="6"/>
  <c r="D49" i="6"/>
  <c r="C49" i="6"/>
  <c r="H50" i="4"/>
  <c r="E50" i="4"/>
  <c r="D50" i="4"/>
  <c r="C50" i="4"/>
  <c r="E251" i="3"/>
  <c r="D251" i="3"/>
  <c r="C251" i="3"/>
  <c r="D640" i="2"/>
  <c r="D420" i="2"/>
  <c r="E420" i="2"/>
  <c r="C420" i="2"/>
  <c r="D172" i="2"/>
  <c r="C172" i="2"/>
  <c r="G640" i="2"/>
  <c r="G342" i="2"/>
  <c r="G172" i="2"/>
  <c r="F640" i="2"/>
  <c r="F461" i="2"/>
  <c r="F111" i="2"/>
  <c r="D323" i="2"/>
  <c r="D326" i="2" s="1"/>
  <c r="D342" i="2" s="1"/>
  <c r="F236" i="2" l="1"/>
  <c r="D236" i="2"/>
  <c r="D707" i="2" s="1"/>
  <c r="E236" i="2"/>
  <c r="E707" i="2" s="1"/>
  <c r="C236" i="2"/>
  <c r="C707" i="2" s="1"/>
  <c r="G236" i="2"/>
  <c r="G707" i="2"/>
  <c r="G420" i="2"/>
  <c r="G349" i="2"/>
  <c r="F707" i="2"/>
  <c r="F420" i="2"/>
  <c r="F349" i="2"/>
</calcChain>
</file>

<file path=xl/sharedStrings.xml><?xml version="1.0" encoding="utf-8"?>
<sst xmlns="http://schemas.openxmlformats.org/spreadsheetml/2006/main" count="1464" uniqueCount="823">
  <si>
    <t>VILLAGE BUDGET</t>
  </si>
  <si>
    <t>For Annual Budget</t>
  </si>
  <si>
    <r>
      <t xml:space="preserve">For the </t>
    </r>
    <r>
      <rPr>
        <u/>
        <sz val="26"/>
        <color indexed="17"/>
        <rFont val="Times New Roman"/>
        <family val="1"/>
      </rPr>
      <t>VILLAGE OF VICTORY</t>
    </r>
  </si>
  <si>
    <t>In the COUNTY OF SARATOGA</t>
  </si>
  <si>
    <t>For the FISCAL YEAR</t>
  </si>
  <si>
    <t>Schedule 1 - A</t>
  </si>
  <si>
    <t>Previous</t>
  </si>
  <si>
    <t xml:space="preserve">Current </t>
  </si>
  <si>
    <t>Current</t>
  </si>
  <si>
    <t xml:space="preserve">Budget </t>
  </si>
  <si>
    <t>FINAL</t>
  </si>
  <si>
    <t>Budget</t>
  </si>
  <si>
    <t>Budget as</t>
  </si>
  <si>
    <t>FY 2023.2024</t>
  </si>
  <si>
    <t>Officer</t>
  </si>
  <si>
    <t xml:space="preserve"> Expenditures YTD</t>
  </si>
  <si>
    <t>Recommended</t>
  </si>
  <si>
    <t>Adopted</t>
  </si>
  <si>
    <t>General Government Support</t>
  </si>
  <si>
    <t>Legislative</t>
  </si>
  <si>
    <t>Board of Trustees</t>
  </si>
  <si>
    <t>A1010.1</t>
  </si>
  <si>
    <t>Personal Services</t>
  </si>
  <si>
    <t>A1010.2</t>
  </si>
  <si>
    <t>Equipment</t>
  </si>
  <si>
    <t>A1010.4</t>
  </si>
  <si>
    <t>Contractual</t>
  </si>
  <si>
    <t>Total</t>
  </si>
  <si>
    <t>TOTAL LEGISLATIVE</t>
  </si>
  <si>
    <t>Judicial</t>
  </si>
  <si>
    <t>Village Justice</t>
  </si>
  <si>
    <t>A1110.1</t>
  </si>
  <si>
    <t>A1110.2</t>
  </si>
  <si>
    <t>A1110.4</t>
  </si>
  <si>
    <t>TOTAL JUDICIAL</t>
  </si>
  <si>
    <t>Executive</t>
  </si>
  <si>
    <t>Mayor</t>
  </si>
  <si>
    <t>A1210.1</t>
  </si>
  <si>
    <t>A1210.2</t>
  </si>
  <si>
    <t>A1210.4</t>
  </si>
  <si>
    <t>Manager</t>
  </si>
  <si>
    <t>A1230.1</t>
  </si>
  <si>
    <t>A1230.2</t>
  </si>
  <si>
    <t>A1230.4</t>
  </si>
  <si>
    <t>TOTAL EXECUTIVE</t>
  </si>
  <si>
    <t>Finances</t>
  </si>
  <si>
    <t>Director of Finance-Bus. Administrator</t>
  </si>
  <si>
    <t>A1310.1</t>
  </si>
  <si>
    <t>A1310.2</t>
  </si>
  <si>
    <t>A1310.4</t>
  </si>
  <si>
    <t>Auditor</t>
  </si>
  <si>
    <t>A1320.1</t>
  </si>
  <si>
    <t>A1320.2</t>
  </si>
  <si>
    <t>A1320.4</t>
  </si>
  <si>
    <t>Schedule 1 - A (continued)</t>
  </si>
  <si>
    <t>Finances (Continued)</t>
  </si>
  <si>
    <t>Treasurer</t>
  </si>
  <si>
    <t>A1325.2</t>
  </si>
  <si>
    <t>A1325.4</t>
  </si>
  <si>
    <t>A1340.1</t>
  </si>
  <si>
    <t>A1340.2</t>
  </si>
  <si>
    <t>A1340.4</t>
  </si>
  <si>
    <t>Purchasing</t>
  </si>
  <si>
    <t>A1345.1</t>
  </si>
  <si>
    <t>A1345.2</t>
  </si>
  <si>
    <t>A1345.4</t>
  </si>
  <si>
    <t>Assessment</t>
  </si>
  <si>
    <t>A1355.1</t>
  </si>
  <si>
    <t>A1355.2</t>
  </si>
  <si>
    <t>A1355.4</t>
  </si>
  <si>
    <t>Tax Arrears Board</t>
  </si>
  <si>
    <t>A1360.1</t>
  </si>
  <si>
    <t>A1360.2</t>
  </si>
  <si>
    <t>A1360.4</t>
  </si>
  <si>
    <t>A1362.4</t>
  </si>
  <si>
    <t>Tax Advertising/Expense</t>
  </si>
  <si>
    <t>A1364.4</t>
  </si>
  <si>
    <t>Expenses on Property</t>
  </si>
  <si>
    <t>Acquired for Taxes</t>
  </si>
  <si>
    <t>A1366.4</t>
  </si>
  <si>
    <t>Tax Sale Certificates,</t>
  </si>
  <si>
    <t>Other Governments</t>
  </si>
  <si>
    <t>TOTAL FINANCE</t>
  </si>
  <si>
    <t>Staff</t>
  </si>
  <si>
    <t>Clerk</t>
  </si>
  <si>
    <t>A1410.1</t>
  </si>
  <si>
    <t xml:space="preserve">Personal Services </t>
  </si>
  <si>
    <t>A1410.2</t>
  </si>
  <si>
    <t>A1410.4</t>
  </si>
  <si>
    <t>Law</t>
  </si>
  <si>
    <t>A1420.1</t>
  </si>
  <si>
    <t>A1420.2</t>
  </si>
  <si>
    <t>A1420.4</t>
  </si>
  <si>
    <t>Personnel</t>
  </si>
  <si>
    <t>A1430.1</t>
  </si>
  <si>
    <t>A1430.2</t>
  </si>
  <si>
    <t>A1430.4</t>
  </si>
  <si>
    <t>Engineer</t>
  </si>
  <si>
    <t>A1440.1</t>
  </si>
  <si>
    <t>A1440.2</t>
  </si>
  <si>
    <t>A1440.4</t>
  </si>
  <si>
    <t>Election</t>
  </si>
  <si>
    <t>A1450.1</t>
  </si>
  <si>
    <t>A1450.2</t>
  </si>
  <si>
    <t>A1450.4</t>
  </si>
  <si>
    <t>Board of Ethics</t>
  </si>
  <si>
    <t>A1470.1</t>
  </si>
  <si>
    <t>A1470.2</t>
  </si>
  <si>
    <t>A1470.4</t>
  </si>
  <si>
    <t>Public Works Administration</t>
  </si>
  <si>
    <t>A1490.1</t>
  </si>
  <si>
    <t>A1490.2</t>
  </si>
  <si>
    <t xml:space="preserve"> </t>
  </si>
  <si>
    <t>A1490.4</t>
  </si>
  <si>
    <t>TOTAL STAFF</t>
  </si>
  <si>
    <t>Shared Services</t>
  </si>
  <si>
    <t>Buildings</t>
  </si>
  <si>
    <t>A1620.1</t>
  </si>
  <si>
    <t>A1620.2</t>
  </si>
  <si>
    <t>A1620.4</t>
  </si>
  <si>
    <t>Central Garage</t>
  </si>
  <si>
    <t>A1640.1</t>
  </si>
  <si>
    <t>A1640.2</t>
  </si>
  <si>
    <t>A1640.4</t>
  </si>
  <si>
    <t>Central Storeroom</t>
  </si>
  <si>
    <t>A1660.1</t>
  </si>
  <si>
    <t>A1660.2</t>
  </si>
  <si>
    <t>A1660.4</t>
  </si>
  <si>
    <t>Contractual  (Water: Acct clerk/Robt Half)</t>
  </si>
  <si>
    <t>Central Printing and Mailing</t>
  </si>
  <si>
    <t>A1670.1</t>
  </si>
  <si>
    <t>A1670.2</t>
  </si>
  <si>
    <t>A1670.4</t>
  </si>
  <si>
    <t>Central Data Processing</t>
  </si>
  <si>
    <t>A1680.1</t>
  </si>
  <si>
    <t>A1680.2</t>
  </si>
  <si>
    <t>A1680.4</t>
  </si>
  <si>
    <t>TOTAL SHARED SERVICES</t>
  </si>
  <si>
    <t>Special Items</t>
  </si>
  <si>
    <t>A1910.4</t>
  </si>
  <si>
    <t>Unallocated Insurance</t>
  </si>
  <si>
    <t>A1920.4</t>
  </si>
  <si>
    <t>Municipal Assoc. Dues</t>
  </si>
  <si>
    <t>A1930.4</t>
  </si>
  <si>
    <t>Judgments and Claims</t>
  </si>
  <si>
    <t>A1950.4</t>
  </si>
  <si>
    <t>Taxes and Assessments</t>
  </si>
  <si>
    <t>on Village Property</t>
  </si>
  <si>
    <t>A1980.4</t>
  </si>
  <si>
    <t>Provision for Allowance</t>
  </si>
  <si>
    <t>for Uncollected Taxes</t>
  </si>
  <si>
    <t>A1990.4</t>
  </si>
  <si>
    <t>Contingent Account</t>
  </si>
  <si>
    <t>TOTAL SPECIAL ITEMS</t>
  </si>
  <si>
    <t>TOTAL GENERAL GOVERNMENT SUPPORT</t>
  </si>
  <si>
    <t>Public Safety</t>
  </si>
  <si>
    <t>Police</t>
  </si>
  <si>
    <t>A3120.1</t>
  </si>
  <si>
    <t>A3120.2</t>
  </si>
  <si>
    <t>A3120.4</t>
  </si>
  <si>
    <t>Jail</t>
  </si>
  <si>
    <t>A3150.1</t>
  </si>
  <si>
    <t>A3150.2</t>
  </si>
  <si>
    <t>A3150.4</t>
  </si>
  <si>
    <t>Traffic Control</t>
  </si>
  <si>
    <t>A3310.1</t>
  </si>
  <si>
    <t>A3310.2</t>
  </si>
  <si>
    <t>A3310.4</t>
  </si>
  <si>
    <t>On Street Parking</t>
  </si>
  <si>
    <t>A3320.1</t>
  </si>
  <si>
    <t>A3320.2</t>
  </si>
  <si>
    <t>A3320.4</t>
  </si>
  <si>
    <t>Fire Department</t>
  </si>
  <si>
    <t>A3410.1</t>
  </si>
  <si>
    <t>A3410.2</t>
  </si>
  <si>
    <t>A3410.4</t>
  </si>
  <si>
    <t>Control of Animals</t>
  </si>
  <si>
    <t>A3510.1</t>
  </si>
  <si>
    <t>A3510.2</t>
  </si>
  <si>
    <t>A3510.4</t>
  </si>
  <si>
    <t>Safety Inspection</t>
  </si>
  <si>
    <t>A3620.1</t>
  </si>
  <si>
    <t>A3620.2</t>
  </si>
  <si>
    <t>A3620.4</t>
  </si>
  <si>
    <t>Civil Defense</t>
  </si>
  <si>
    <t>A3640.1</t>
  </si>
  <si>
    <t>A3640.2</t>
  </si>
  <si>
    <t>A3640.4</t>
  </si>
  <si>
    <t>TOTAL PUBLIC SAFETY</t>
  </si>
  <si>
    <t>Health</t>
  </si>
  <si>
    <t>Public Health</t>
  </si>
  <si>
    <t>A4010.1</t>
  </si>
  <si>
    <t>A4010.2</t>
  </si>
  <si>
    <t>A4010.4</t>
  </si>
  <si>
    <t>Registar of Vital Statistics</t>
  </si>
  <si>
    <t>A4020.1</t>
  </si>
  <si>
    <t>A4020.2</t>
  </si>
  <si>
    <t>A4020.4</t>
  </si>
  <si>
    <t>Hospital</t>
  </si>
  <si>
    <t>A4510.1</t>
  </si>
  <si>
    <t>A4510.2</t>
  </si>
  <si>
    <t>A4510.4</t>
  </si>
  <si>
    <t>Joint Hospital</t>
  </si>
  <si>
    <t>A4525.1</t>
  </si>
  <si>
    <t>A4525.2</t>
  </si>
  <si>
    <t>A4525.4</t>
  </si>
  <si>
    <t>Ambulance Service</t>
  </si>
  <si>
    <t>A4540.1</t>
  </si>
  <si>
    <t>A4540.2</t>
  </si>
  <si>
    <t>A4540.4</t>
  </si>
  <si>
    <t>TOTAL HEALTH</t>
  </si>
  <si>
    <t>Transportation</t>
  </si>
  <si>
    <t>Street Administration</t>
  </si>
  <si>
    <t>A5010.1</t>
  </si>
  <si>
    <t>A5010.2</t>
  </si>
  <si>
    <t>A5010.4</t>
  </si>
  <si>
    <t>Street Maintenance</t>
  </si>
  <si>
    <t>A5110.1</t>
  </si>
  <si>
    <t>A5110.2</t>
  </si>
  <si>
    <t>A5110.4</t>
  </si>
  <si>
    <t>Garage</t>
  </si>
  <si>
    <t>A5132.1</t>
  </si>
  <si>
    <t>A5132.2</t>
  </si>
  <si>
    <t>A5132.4</t>
  </si>
  <si>
    <t>Transportation (Continued)</t>
  </si>
  <si>
    <t>Snow Removal</t>
  </si>
  <si>
    <t>A5142.1</t>
  </si>
  <si>
    <t>A5142.2</t>
  </si>
  <si>
    <t>A5142.4</t>
  </si>
  <si>
    <t>Street Lighting</t>
  </si>
  <si>
    <t>A5182.4</t>
  </si>
  <si>
    <t>Sidewalks</t>
  </si>
  <si>
    <t>A5410.1</t>
  </si>
  <si>
    <t>A5410.2</t>
  </si>
  <si>
    <t>A5410.4</t>
  </si>
  <si>
    <t>Airport</t>
  </si>
  <si>
    <t>A5610.1</t>
  </si>
  <si>
    <t>A5610.2</t>
  </si>
  <si>
    <t>A5610.4</t>
  </si>
  <si>
    <t>Bus Operations</t>
  </si>
  <si>
    <t>A5630.1</t>
  </si>
  <si>
    <t>A5630.2</t>
  </si>
  <si>
    <t>A5630.4</t>
  </si>
  <si>
    <t>Off Street Parking</t>
  </si>
  <si>
    <t>A5650.4</t>
  </si>
  <si>
    <t>A5650.2</t>
  </si>
  <si>
    <t>Other Transportation: Specify:</t>
  </si>
  <si>
    <t>A5989</t>
  </si>
  <si>
    <t>TOTAL TRANSPORTATION</t>
  </si>
  <si>
    <t>Culture and Recreation</t>
  </si>
  <si>
    <t>Playgrounds and Recreation Centers</t>
  </si>
  <si>
    <t>A7140.1</t>
  </si>
  <si>
    <t>A7140.2</t>
  </si>
  <si>
    <t>A7140.4</t>
  </si>
  <si>
    <t>Historian</t>
  </si>
  <si>
    <t>A7510.1</t>
  </si>
  <si>
    <t>A7510.2</t>
  </si>
  <si>
    <t>A7510.4</t>
  </si>
  <si>
    <t xml:space="preserve">Celebrations </t>
  </si>
  <si>
    <t>A7550.1</t>
  </si>
  <si>
    <t>A7550.2</t>
  </si>
  <si>
    <t>A7550.4</t>
  </si>
  <si>
    <t>Contractual (TPPC Agreement)</t>
  </si>
  <si>
    <t xml:space="preserve">Adult Recreation </t>
  </si>
  <si>
    <t>A7620.1</t>
  </si>
  <si>
    <t>A7620.2</t>
  </si>
  <si>
    <t>A7620.4</t>
  </si>
  <si>
    <t>Contractual (OSS Agreement)</t>
  </si>
  <si>
    <t>TOTAL CULTURE AND RECREATION</t>
  </si>
  <si>
    <t>Home and Community Services</t>
  </si>
  <si>
    <t>Zoning</t>
  </si>
  <si>
    <t>A8010.1</t>
  </si>
  <si>
    <t>A8010.2</t>
  </si>
  <si>
    <t>A8010.4</t>
  </si>
  <si>
    <t>Planning</t>
  </si>
  <si>
    <t>A8020.1</t>
  </si>
  <si>
    <t>A8020.2</t>
  </si>
  <si>
    <t>A8020.4</t>
  </si>
  <si>
    <t>Human Rights Commission</t>
  </si>
  <si>
    <t>A8040.1</t>
  </si>
  <si>
    <t>A8040.2</t>
  </si>
  <si>
    <t>A8040.4</t>
  </si>
  <si>
    <t>Sanitation Administration</t>
  </si>
  <si>
    <t>A8110.1</t>
  </si>
  <si>
    <t>A8110.2</t>
  </si>
  <si>
    <t>A8110.4</t>
  </si>
  <si>
    <t>Sanitary Sewer System</t>
  </si>
  <si>
    <t>A8120.1</t>
  </si>
  <si>
    <t>A8120.2</t>
  </si>
  <si>
    <t>A8120.4</t>
  </si>
  <si>
    <t>Sewage Treatment and Disposal</t>
  </si>
  <si>
    <t>A8130.1</t>
  </si>
  <si>
    <t>A8130.4</t>
  </si>
  <si>
    <t>Storm Sewers</t>
  </si>
  <si>
    <t>A8140.1</t>
  </si>
  <si>
    <t>A8140.2</t>
  </si>
  <si>
    <t>A8140.4</t>
  </si>
  <si>
    <t>Joint Sewer Project</t>
  </si>
  <si>
    <t>A8150.4</t>
  </si>
  <si>
    <t>Refuse Collection and Disposal</t>
  </si>
  <si>
    <t>A8160.1</t>
  </si>
  <si>
    <t>A8160.2</t>
  </si>
  <si>
    <t>A8160.4</t>
  </si>
  <si>
    <t>Street Cleaning</t>
  </si>
  <si>
    <t>A8170.1</t>
  </si>
  <si>
    <t>A8170.2</t>
  </si>
  <si>
    <t>A8170.4</t>
  </si>
  <si>
    <t>Common Water Supply</t>
  </si>
  <si>
    <t>A8350.4</t>
  </si>
  <si>
    <t>Community Beautification</t>
  </si>
  <si>
    <t>A8510.1</t>
  </si>
  <si>
    <t>A8510.2</t>
  </si>
  <si>
    <t>A8510.4</t>
  </si>
  <si>
    <t>Noise Abatement</t>
  </si>
  <si>
    <t>A8520.1</t>
  </si>
  <si>
    <t>A8520.2</t>
  </si>
  <si>
    <t>A8520.4</t>
  </si>
  <si>
    <t>Drainage</t>
  </si>
  <si>
    <t>A8540.1</t>
  </si>
  <si>
    <t>A8540.2</t>
  </si>
  <si>
    <t>A8540.4</t>
  </si>
  <si>
    <t>Shade Trees (and removal)</t>
  </si>
  <si>
    <t>A8560.1</t>
  </si>
  <si>
    <t>A8560.2</t>
  </si>
  <si>
    <t>A8560.4</t>
  </si>
  <si>
    <t>Urban Renewal Agency or</t>
  </si>
  <si>
    <t>Community Development Agency</t>
  </si>
  <si>
    <t>A8620.4</t>
  </si>
  <si>
    <t>Flood and Erosion Control</t>
  </si>
  <si>
    <t>A8745.1</t>
  </si>
  <si>
    <t>A8745.2</t>
  </si>
  <si>
    <t>A8745.4</t>
  </si>
  <si>
    <t>General Natural Resources</t>
  </si>
  <si>
    <t>A8790.1</t>
  </si>
  <si>
    <t>A8790.2</t>
  </si>
  <si>
    <t>A8790.4</t>
  </si>
  <si>
    <t>Home &amp; Community Services</t>
  </si>
  <si>
    <t>Cemetery</t>
  </si>
  <si>
    <t>A8810.1</t>
  </si>
  <si>
    <t>A8810.2</t>
  </si>
  <si>
    <t>A8810.4</t>
  </si>
  <si>
    <t>Society For Prevention of Cruelty</t>
  </si>
  <si>
    <t>To Children</t>
  </si>
  <si>
    <t>A8820.4</t>
  </si>
  <si>
    <t>Other Home and Community Services</t>
  </si>
  <si>
    <t>TOTAL HOME AND COMMUNITY SERVICES</t>
  </si>
  <si>
    <t>Employee Benefits</t>
  </si>
  <si>
    <t>A9010.8</t>
  </si>
  <si>
    <t>State Retirement</t>
  </si>
  <si>
    <t>A9015.8</t>
  </si>
  <si>
    <t>Fire &amp; Police Retirement</t>
  </si>
  <si>
    <t>A9025.8</t>
  </si>
  <si>
    <t>Local Pension Fund</t>
  </si>
  <si>
    <t>A9030.8</t>
  </si>
  <si>
    <t>Social Security &amp; Medicare</t>
  </si>
  <si>
    <t>A9040.8</t>
  </si>
  <si>
    <t>Workers Comp:    SC Self Insurance</t>
  </si>
  <si>
    <t>A9045.8</t>
  </si>
  <si>
    <t>Life Insurance</t>
  </si>
  <si>
    <t>A9050.8</t>
  </si>
  <si>
    <t>Unemployment Insurance</t>
  </si>
  <si>
    <t>A9055.8</t>
  </si>
  <si>
    <t xml:space="preserve">Disability Insurance </t>
  </si>
  <si>
    <t>A9060.8</t>
  </si>
  <si>
    <t>Hospital &amp; Medical Ins.</t>
  </si>
  <si>
    <t>A9189.8</t>
  </si>
  <si>
    <t>Other Emp. Benefits:</t>
  </si>
  <si>
    <t>TOTAL EMPLOYEE BENEFITS</t>
  </si>
  <si>
    <t>Interfund Transfers</t>
  </si>
  <si>
    <t>A9501.9</t>
  </si>
  <si>
    <t>Transfer to other funds</t>
  </si>
  <si>
    <t>Debt Service Fund</t>
  </si>
  <si>
    <t>Other:</t>
  </si>
  <si>
    <t>A9550.9</t>
  </si>
  <si>
    <t>Transfer to Capital</t>
  </si>
  <si>
    <t>Project Fund</t>
  </si>
  <si>
    <t>A9561.9</t>
  </si>
  <si>
    <t xml:space="preserve">Contributions to  </t>
  </si>
  <si>
    <t>Other Funds</t>
  </si>
  <si>
    <t>TOTAL INTERFUND TRANSFERS</t>
  </si>
  <si>
    <t>Debt Service</t>
  </si>
  <si>
    <t>A9730.6</t>
  </si>
  <si>
    <t>Bond Anticipation Notes</t>
  </si>
  <si>
    <t>(Principal)</t>
  </si>
  <si>
    <t>A9730.7</t>
  </si>
  <si>
    <t>(Interest)</t>
  </si>
  <si>
    <t>A9750.6</t>
  </si>
  <si>
    <t>Budget Notes (Principal)</t>
  </si>
  <si>
    <t>(Water - Capital Project $21,276.24)</t>
  </si>
  <si>
    <t>A9750.7</t>
  </si>
  <si>
    <t>Budget Notes (Interest)</t>
  </si>
  <si>
    <t>A9760.6</t>
  </si>
  <si>
    <t>Tax Anticipation Note</t>
  </si>
  <si>
    <t>A9760.7</t>
  </si>
  <si>
    <t>A9770.6</t>
  </si>
  <si>
    <t>A9770.7</t>
  </si>
  <si>
    <t>TOTAL DEBT SERVICE</t>
  </si>
  <si>
    <t xml:space="preserve">GRAND TOTAL GENERAL FUND </t>
  </si>
  <si>
    <t>APPROPRIATIONS</t>
  </si>
  <si>
    <t>ok</t>
  </si>
  <si>
    <t>SCHEDULE 2 - A</t>
  </si>
  <si>
    <t xml:space="preserve">ESTIMATED REVENUES OTHER THAN </t>
  </si>
  <si>
    <t>REAL PROPERTY TAXES TO BE LEVIED</t>
  </si>
  <si>
    <t xml:space="preserve">Previous </t>
  </si>
  <si>
    <t xml:space="preserve">Revenue </t>
  </si>
  <si>
    <t>As Amended</t>
  </si>
  <si>
    <t>Rec'd. YTD</t>
  </si>
  <si>
    <t xml:space="preserve">Officer </t>
  </si>
  <si>
    <t>BUDGET</t>
  </si>
  <si>
    <t>Estimate</t>
  </si>
  <si>
    <t>ADOPTED</t>
  </si>
  <si>
    <t>Other Tax Items</t>
  </si>
  <si>
    <t>A1020</t>
  </si>
  <si>
    <t>Real Property Taxes, Prior</t>
  </si>
  <si>
    <t>Years, (single-entry)</t>
  </si>
  <si>
    <t>OR</t>
  </si>
  <si>
    <t>A1050</t>
  </si>
  <si>
    <t>Unneeded Reserve for</t>
  </si>
  <si>
    <t>Uncollected Taxes</t>
  </si>
  <si>
    <t>(double entry)</t>
  </si>
  <si>
    <t>A1051</t>
  </si>
  <si>
    <t>Sale of Tax Acquired</t>
  </si>
  <si>
    <t>Properties(double entry)</t>
  </si>
  <si>
    <t>Gain from Sale of Tax</t>
  </si>
  <si>
    <t>Acquired Properties</t>
  </si>
  <si>
    <t>(single entry)</t>
  </si>
  <si>
    <t>A1080</t>
  </si>
  <si>
    <t>Federal P I L O T</t>
  </si>
  <si>
    <t>(payments in lieu of taxes)</t>
  </si>
  <si>
    <t>A1081</t>
  </si>
  <si>
    <t>Other P I L O T (Mill)</t>
  </si>
  <si>
    <t>A1090</t>
  </si>
  <si>
    <t xml:space="preserve">Interest and Penalties on </t>
  </si>
  <si>
    <t>Real Property Taxes</t>
  </si>
  <si>
    <t>A1091</t>
  </si>
  <si>
    <t>Penalties on Special</t>
  </si>
  <si>
    <t>Assessments</t>
  </si>
  <si>
    <t>Non-Property Tax Items</t>
  </si>
  <si>
    <t>A1120</t>
  </si>
  <si>
    <t xml:space="preserve">Non-Property Tax </t>
  </si>
  <si>
    <t>Distribution by County</t>
  </si>
  <si>
    <t>A1130</t>
  </si>
  <si>
    <t xml:space="preserve">Utilities Gross Receipts </t>
  </si>
  <si>
    <t>A1131</t>
  </si>
  <si>
    <t>Transient Business Gross</t>
  </si>
  <si>
    <t>Sales Tax</t>
  </si>
  <si>
    <t>A1170</t>
  </si>
  <si>
    <t>Franchises (Time Warner)</t>
  </si>
  <si>
    <t>A1190</t>
  </si>
  <si>
    <t>Interest and Penalties on</t>
  </si>
  <si>
    <t>Departmental Income</t>
  </si>
  <si>
    <t>A1230</t>
  </si>
  <si>
    <t>Treasurer Fees</t>
  </si>
  <si>
    <t>A1235</t>
  </si>
  <si>
    <t>Charges for Tax Ads.</t>
  </si>
  <si>
    <t>A1245</t>
  </si>
  <si>
    <t>Tax Arrears Board Fees</t>
  </si>
  <si>
    <t>A1255</t>
  </si>
  <si>
    <t>Clerk Fees</t>
  </si>
  <si>
    <t>A1289</t>
  </si>
  <si>
    <t>Other General Gov't</t>
  </si>
  <si>
    <t>Department Income</t>
  </si>
  <si>
    <t>A1520</t>
  </si>
  <si>
    <t>Police Fees</t>
  </si>
  <si>
    <t>A1540</t>
  </si>
  <si>
    <t>Fire Department Fees</t>
  </si>
  <si>
    <t>A1560</t>
  </si>
  <si>
    <t>Safety Inspection Fees</t>
  </si>
  <si>
    <t>A1589</t>
  </si>
  <si>
    <t>Other public safety income</t>
  </si>
  <si>
    <t>A1601</t>
  </si>
  <si>
    <t>Health Fees</t>
  </si>
  <si>
    <t>A1635</t>
  </si>
  <si>
    <t>Hospital Fees</t>
  </si>
  <si>
    <t>A1640</t>
  </si>
  <si>
    <t>Ambulance Charges</t>
  </si>
  <si>
    <t>A1710</t>
  </si>
  <si>
    <t>Public Works Service</t>
  </si>
  <si>
    <t>A1720</t>
  </si>
  <si>
    <t>Parking Lots and Garages</t>
  </si>
  <si>
    <t>A1740</t>
  </si>
  <si>
    <t>On-Street Parking Meters</t>
  </si>
  <si>
    <t>A1770</t>
  </si>
  <si>
    <t>Airport Income</t>
  </si>
  <si>
    <t>A1789</t>
  </si>
  <si>
    <t>Other Trans. Income sale of truck</t>
  </si>
  <si>
    <t>A2001</t>
  </si>
  <si>
    <t>Park &amp; Recreation Chges.</t>
  </si>
  <si>
    <t>A2025</t>
  </si>
  <si>
    <t>Beach and Pool Fees</t>
  </si>
  <si>
    <t>A20030</t>
  </si>
  <si>
    <t>Stadium Fees and Chges.</t>
  </si>
  <si>
    <t>A2050</t>
  </si>
  <si>
    <t>Golf Fees</t>
  </si>
  <si>
    <t>A2065</t>
  </si>
  <si>
    <t>Skating Rink Fees</t>
  </si>
  <si>
    <t>A2089</t>
  </si>
  <si>
    <t>Other Recreation Income</t>
  </si>
  <si>
    <t>A2110</t>
  </si>
  <si>
    <t>Zoning Fees</t>
  </si>
  <si>
    <t>A2115</t>
  </si>
  <si>
    <t>Planning Board Fees</t>
  </si>
  <si>
    <t>A2122</t>
  </si>
  <si>
    <t>Sewer Charges</t>
  </si>
  <si>
    <t>A2130</t>
  </si>
  <si>
    <t>Garbage Removal and</t>
  </si>
  <si>
    <t>Disposal Charges</t>
  </si>
  <si>
    <t>A2189</t>
  </si>
  <si>
    <t>Other Home and Comm.</t>
  </si>
  <si>
    <t>Service Income</t>
  </si>
  <si>
    <t>A2190</t>
  </si>
  <si>
    <t>Sale of Cemetery Lots</t>
  </si>
  <si>
    <t>A2192</t>
  </si>
  <si>
    <t xml:space="preserve">Chges for Cemetery Svces. </t>
  </si>
  <si>
    <t>Intergovernmental Charges</t>
  </si>
  <si>
    <t>A2260</t>
  </si>
  <si>
    <t>Police Services for</t>
  </si>
  <si>
    <t>Other Governements</t>
  </si>
  <si>
    <t>A2262</t>
  </si>
  <si>
    <t>Fire Protection Services</t>
  </si>
  <si>
    <t>for Other Governments</t>
  </si>
  <si>
    <t>A2264</t>
  </si>
  <si>
    <t>Charges to Other Gov'ts.</t>
  </si>
  <si>
    <t>for Jail Facilities</t>
  </si>
  <si>
    <t>A2300</t>
  </si>
  <si>
    <t>Public Works Services for</t>
  </si>
  <si>
    <t>Water Lead Agency/$500. mo.</t>
  </si>
  <si>
    <t>A2302</t>
  </si>
  <si>
    <t>Snow Removal Services for</t>
  </si>
  <si>
    <t>A2374</t>
  </si>
  <si>
    <t>Sewer Services for</t>
  </si>
  <si>
    <t>A2376</t>
  </si>
  <si>
    <t>Refuse &amp; Garbage Removal</t>
  </si>
  <si>
    <t>Svces. For Other Gov'ts.</t>
  </si>
  <si>
    <t>A2389</t>
  </si>
  <si>
    <t>Other Services for Other</t>
  </si>
  <si>
    <t>Governments (specify):water clerk</t>
  </si>
  <si>
    <t>:BOWM Labor/Equip. Reimb.</t>
  </si>
  <si>
    <t>Use of Money and Property</t>
  </si>
  <si>
    <t>A2401</t>
  </si>
  <si>
    <t>Interest and Earnings</t>
  </si>
  <si>
    <t>A2410</t>
  </si>
  <si>
    <t>Rental of Real Property</t>
  </si>
  <si>
    <t>A2412</t>
  </si>
  <si>
    <t>Rental of Real Property,</t>
  </si>
  <si>
    <t>A2416</t>
  </si>
  <si>
    <t>Rental of Equipment,</t>
  </si>
  <si>
    <t>A2450</t>
  </si>
  <si>
    <t>Commissions</t>
  </si>
  <si>
    <t>Licenses and Permits</t>
  </si>
  <si>
    <t>A2501</t>
  </si>
  <si>
    <t>Business and Occupational</t>
  </si>
  <si>
    <t>Licenses</t>
  </si>
  <si>
    <t>A2530</t>
  </si>
  <si>
    <t>Games of Chance Licenses</t>
  </si>
  <si>
    <t>A2540</t>
  </si>
  <si>
    <t>Bingo Licenses</t>
  </si>
  <si>
    <t>A2544</t>
  </si>
  <si>
    <t xml:space="preserve">Dog Licenses Fund </t>
  </si>
  <si>
    <t>Apportionment</t>
  </si>
  <si>
    <t>A2545</t>
  </si>
  <si>
    <t>Licenses, Other (Mob. Home Parks)</t>
  </si>
  <si>
    <t>A2590</t>
  </si>
  <si>
    <t>Fines and Forfeitures</t>
  </si>
  <si>
    <t>A2610</t>
  </si>
  <si>
    <t>Fines and Forfeiture Bail</t>
  </si>
  <si>
    <t>A2620</t>
  </si>
  <si>
    <t>Forfeiture of Deposits</t>
  </si>
  <si>
    <t>Sales of Property and</t>
  </si>
  <si>
    <t>Compensation for Losses</t>
  </si>
  <si>
    <t>A2650</t>
  </si>
  <si>
    <t>Sales of Scrap and</t>
  </si>
  <si>
    <t>Excess Materials</t>
  </si>
  <si>
    <t>A2655</t>
  </si>
  <si>
    <t>Minor Sales, Other</t>
  </si>
  <si>
    <t>A2660</t>
  </si>
  <si>
    <t>Sales of Real Property</t>
  </si>
  <si>
    <t>A2665</t>
  </si>
  <si>
    <t>Sales of Equipment</t>
  </si>
  <si>
    <t>A2680</t>
  </si>
  <si>
    <t>Insurance Recoveries (dividend/claims)</t>
  </si>
  <si>
    <t>A2690</t>
  </si>
  <si>
    <t xml:space="preserve">Other Compensation for </t>
  </si>
  <si>
    <t>Losses</t>
  </si>
  <si>
    <t>Miscellaneous</t>
  </si>
  <si>
    <t>A2701</t>
  </si>
  <si>
    <t>Refunds of Appropriations</t>
  </si>
  <si>
    <t>Expenses of Prior Years</t>
  </si>
  <si>
    <t>A2705</t>
  </si>
  <si>
    <t>Gifts and Donations</t>
  </si>
  <si>
    <t>A2750</t>
  </si>
  <si>
    <t>AIM-related payments</t>
  </si>
  <si>
    <t>A2764</t>
  </si>
  <si>
    <t>CETA Title I</t>
  </si>
  <si>
    <t>A2766</t>
  </si>
  <si>
    <t>CETA Title II</t>
  </si>
  <si>
    <t>A2767</t>
  </si>
  <si>
    <t>CETA Title III</t>
  </si>
  <si>
    <t>A2768</t>
  </si>
  <si>
    <t>CETA Title IV</t>
  </si>
  <si>
    <t>A2770</t>
  </si>
  <si>
    <t>A2801</t>
  </si>
  <si>
    <t>Interfund Revenues:</t>
  </si>
  <si>
    <t>(To General FROM SEWER)</t>
  </si>
  <si>
    <t>8120.1                $4,000.00</t>
  </si>
  <si>
    <t>9010.8                $  445.00</t>
  </si>
  <si>
    <t>9030.8                $  421.00</t>
  </si>
  <si>
    <t>9501.9                $4,000.00</t>
  </si>
  <si>
    <t>Total                  $10,366.00</t>
  </si>
  <si>
    <t>A2831</t>
  </si>
  <si>
    <t xml:space="preserve">FUND SURPLUS </t>
  </si>
  <si>
    <t>State Aid</t>
  </si>
  <si>
    <t>A3001</t>
  </si>
  <si>
    <t>State Aid, Per Capita (AIM s/b 2750)</t>
  </si>
  <si>
    <t>A3005</t>
  </si>
  <si>
    <t>State Aid, Mortgage Tax</t>
  </si>
  <si>
    <t>A3007</t>
  </si>
  <si>
    <t>State Aid for Loss of</t>
  </si>
  <si>
    <t>Railroad Tax Revenue</t>
  </si>
  <si>
    <t>A3089</t>
  </si>
  <si>
    <r>
      <t>State Aid-Other (</t>
    </r>
    <r>
      <rPr>
        <i/>
        <sz val="13"/>
        <color theme="1"/>
        <rFont val="Times New Roman"/>
        <family val="1"/>
      </rPr>
      <t>per capita</t>
    </r>
    <r>
      <rPr>
        <sz val="13"/>
        <color theme="1"/>
        <rFont val="Times New Roman"/>
        <family val="1"/>
      </rPr>
      <t>)</t>
    </r>
  </si>
  <si>
    <t>State Aid-Other (ARPA)</t>
  </si>
  <si>
    <t>A3501</t>
  </si>
  <si>
    <t>State Aid for Highway,</t>
  </si>
  <si>
    <t>Traffic and Transportation (CHIPS)</t>
  </si>
  <si>
    <t>A3801</t>
  </si>
  <si>
    <t>State Aid for Recreation</t>
  </si>
  <si>
    <t>for the Elderly</t>
  </si>
  <si>
    <t>A3820</t>
  </si>
  <si>
    <t>State Aid - Youth Programs</t>
  </si>
  <si>
    <t>A3901</t>
  </si>
  <si>
    <t>State Aid for Operation</t>
  </si>
  <si>
    <t xml:space="preserve">and Maintenance of </t>
  </si>
  <si>
    <t>Sewage Treatment Plant</t>
  </si>
  <si>
    <t>A3950</t>
  </si>
  <si>
    <t>State Aid for Community</t>
  </si>
  <si>
    <t>Beautification</t>
  </si>
  <si>
    <t xml:space="preserve">Other:  </t>
  </si>
  <si>
    <t>Federal Aid</t>
  </si>
  <si>
    <t>A4305</t>
  </si>
  <si>
    <t>Federal Aid for Civil Defense</t>
  </si>
  <si>
    <t>A4761</t>
  </si>
  <si>
    <t>Federal Aid - Work Training</t>
  </si>
  <si>
    <t>(neighborhood youth corps)</t>
  </si>
  <si>
    <t>Other Federal Aid:</t>
  </si>
  <si>
    <t>______________________</t>
  </si>
  <si>
    <t>Grand Total Estimated Revenues Other</t>
  </si>
  <si>
    <t>Than Real Property Taxes-General Fund</t>
  </si>
  <si>
    <t>VILLAGE OF VICTORY</t>
  </si>
  <si>
    <t>SCHEDULE 1 - G</t>
  </si>
  <si>
    <t>APPROPRIATIONS - SEWER FUND</t>
  </si>
  <si>
    <t>Expenditures YTD</t>
  </si>
  <si>
    <t xml:space="preserve">BUDGET </t>
  </si>
  <si>
    <t>SPECIAL ITEMS</t>
  </si>
  <si>
    <t>G1910.4</t>
  </si>
  <si>
    <t>G1020.4</t>
  </si>
  <si>
    <t>_________</t>
  </si>
  <si>
    <t>_____________________</t>
  </si>
  <si>
    <t>HOME &amp; COMMUNITY SERVICES</t>
  </si>
  <si>
    <t>Sewer Administration</t>
  </si>
  <si>
    <t>G8110.1</t>
  </si>
  <si>
    <t>G8110.2</t>
  </si>
  <si>
    <t>G8110.4</t>
  </si>
  <si>
    <t>SANITARY SEWERS</t>
  </si>
  <si>
    <t>G8120.1</t>
  </si>
  <si>
    <t>G8120.2</t>
  </si>
  <si>
    <t>G8120.4</t>
  </si>
  <si>
    <t>SEWAGE TREATMENT &amp; DISPOSAL</t>
  </si>
  <si>
    <t>G8130.1</t>
  </si>
  <si>
    <t>G8130.2</t>
  </si>
  <si>
    <t>G8130.4</t>
  </si>
  <si>
    <t>Contractual (vos $71,645.72)</t>
  </si>
  <si>
    <t>EMPLOYEE BENEFITS</t>
  </si>
  <si>
    <t>G9010.8</t>
  </si>
  <si>
    <t>G9030.8</t>
  </si>
  <si>
    <t>Social Security</t>
  </si>
  <si>
    <t>G9040.8</t>
  </si>
  <si>
    <t>Workmens Compensation</t>
  </si>
  <si>
    <t>G9060.8</t>
  </si>
  <si>
    <t>Hospital/Medical Ins.</t>
  </si>
  <si>
    <t>INTER-FUND TRANSFERS</t>
  </si>
  <si>
    <t>G9501.9</t>
  </si>
  <si>
    <t xml:space="preserve">Transfer to Debt </t>
  </si>
  <si>
    <t>Service Fund</t>
  </si>
  <si>
    <t>DPW Trucks/Equipment</t>
  </si>
  <si>
    <t>DEBT SERVICE</t>
  </si>
  <si>
    <t>G9750.6</t>
  </si>
  <si>
    <t>Budget Notes, Principle</t>
  </si>
  <si>
    <t>G9750.7</t>
  </si>
  <si>
    <t>Budget Notes, Interest</t>
  </si>
  <si>
    <t>Budget Reserve/Gr Pumps</t>
  </si>
  <si>
    <t>GRAND TOTAL APPROPRIATIONS</t>
  </si>
  <si>
    <t>SCHEDULE 2 - G</t>
  </si>
  <si>
    <t>ESTIMATED REVENUES - SEWER FUND</t>
  </si>
  <si>
    <t>Amended Budget</t>
  </si>
  <si>
    <t>REVENUES</t>
  </si>
  <si>
    <t>Sewer rents and Charges</t>
  </si>
  <si>
    <t>G2120</t>
  </si>
  <si>
    <t>Sewer Rents</t>
  </si>
  <si>
    <t>G2122</t>
  </si>
  <si>
    <t>G2128</t>
  </si>
  <si>
    <t>Interest and Penalties</t>
  </si>
  <si>
    <t>on Sewer Accounts</t>
  </si>
  <si>
    <t>G2374</t>
  </si>
  <si>
    <t>Sewer Services for Other</t>
  </si>
  <si>
    <t>Governments</t>
  </si>
  <si>
    <t>____________________</t>
  </si>
  <si>
    <t>TOTAL</t>
  </si>
  <si>
    <t>USE OF MONEY AND PROPERTY</t>
  </si>
  <si>
    <t>G2401</t>
  </si>
  <si>
    <t>G2410</t>
  </si>
  <si>
    <t>G2416</t>
  </si>
  <si>
    <t>Rental of Equipment</t>
  </si>
  <si>
    <t xml:space="preserve">SALE OF PROPERTY, </t>
  </si>
  <si>
    <t>COMPENSATION FOR LOSSES, Misc.</t>
  </si>
  <si>
    <t>G2655</t>
  </si>
  <si>
    <t>Minor Sales</t>
  </si>
  <si>
    <t>G2665</t>
  </si>
  <si>
    <t>Sale of Equipment</t>
  </si>
  <si>
    <t>G2680</t>
  </si>
  <si>
    <t>Insurance  Recoveries</t>
  </si>
  <si>
    <t>G2690</t>
  </si>
  <si>
    <t>Other:________________</t>
  </si>
  <si>
    <t>G2701</t>
  </si>
  <si>
    <t>Refund Prior Years</t>
  </si>
  <si>
    <t>G2705</t>
  </si>
  <si>
    <t>G2770</t>
  </si>
  <si>
    <t>Unclassified</t>
  </si>
  <si>
    <t>INTERFUND REVENUES</t>
  </si>
  <si>
    <t>G2831</t>
  </si>
  <si>
    <t>Fund Balance</t>
  </si>
  <si>
    <t>STATE AID</t>
  </si>
  <si>
    <t>ARPA (distrib 2 of 2)</t>
  </si>
  <si>
    <t>FEDERAL AID</t>
  </si>
  <si>
    <t xml:space="preserve">GRAND TOTAL - SEWER FUND </t>
  </si>
  <si>
    <t>ESTIMATED REVENUES</t>
  </si>
  <si>
    <t>SUMMARY OF BUDGET - BY FUNDS</t>
  </si>
  <si>
    <t>Less</t>
  </si>
  <si>
    <t xml:space="preserve">Estimated </t>
  </si>
  <si>
    <t>Unexpended</t>
  </si>
  <si>
    <t>Amount to be</t>
  </si>
  <si>
    <t>Code</t>
  </si>
  <si>
    <t>Fund</t>
  </si>
  <si>
    <t>Appropriations</t>
  </si>
  <si>
    <t>Revenues</t>
  </si>
  <si>
    <t>Balance</t>
  </si>
  <si>
    <t>Raised by Tax</t>
  </si>
  <si>
    <t>A</t>
  </si>
  <si>
    <t>GENERAL</t>
  </si>
  <si>
    <t>C</t>
  </si>
  <si>
    <t>Enterprise</t>
  </si>
  <si>
    <t>Revenue Fund</t>
  </si>
  <si>
    <t>CD</t>
  </si>
  <si>
    <t>Community</t>
  </si>
  <si>
    <t>Development</t>
  </si>
  <si>
    <t>CF</t>
  </si>
  <si>
    <t>Federal Revenue</t>
  </si>
  <si>
    <t>Share Fund</t>
  </si>
  <si>
    <t>F</t>
  </si>
  <si>
    <t>Water</t>
  </si>
  <si>
    <t>G</t>
  </si>
  <si>
    <t>SEWER</t>
  </si>
  <si>
    <t>H</t>
  </si>
  <si>
    <t>Capital Project</t>
  </si>
  <si>
    <t>J</t>
  </si>
  <si>
    <t>Joint Activity</t>
  </si>
  <si>
    <t>L</t>
  </si>
  <si>
    <t>Public Library</t>
  </si>
  <si>
    <t>V</t>
  </si>
  <si>
    <t>_______________</t>
  </si>
  <si>
    <t>Plus (+)</t>
  </si>
  <si>
    <t>Allowance for Uncollectible Taxes</t>
  </si>
  <si>
    <t>Deffered Tax Revenues</t>
  </si>
  <si>
    <t>Total Village Assessment Valuation</t>
  </si>
  <si>
    <t>TOTAL TAX LEVY</t>
  </si>
  <si>
    <t>For 2025 - 2026</t>
  </si>
  <si>
    <t>Beginning   JUNE 1, 2025</t>
  </si>
  <si>
    <t xml:space="preserve"> Ending       MAY 31, 2026</t>
  </si>
  <si>
    <t>Appropriations - General Fund FY 2025.2026</t>
  </si>
  <si>
    <t>Amended FY 24.25</t>
  </si>
  <si>
    <t>FY 2024.2025</t>
  </si>
  <si>
    <t>A8989.4</t>
  </si>
  <si>
    <t>GENERAL FUND FY 2025.2026</t>
  </si>
  <si>
    <t xml:space="preserve">           Budget Pages for Fiscal Year 2025-2026</t>
  </si>
  <si>
    <t>Budget Pages for Fiscal Year 2025 - 2026</t>
  </si>
  <si>
    <t>FISCAL YEAR 2025.2026</t>
  </si>
  <si>
    <t>:BOWM Capital Reimbursement</t>
  </si>
  <si>
    <t>Permits, Building (b permit fees)</t>
  </si>
  <si>
    <t>A1325.02</t>
  </si>
  <si>
    <t>A1325.01</t>
  </si>
  <si>
    <t>Personal Services ($23.69/hr)</t>
  </si>
  <si>
    <t>Contractual (10K dpw/electric svce/pond st CB)</t>
  </si>
  <si>
    <t>Contractual (Herk St after tree removal)</t>
  </si>
  <si>
    <t>Contractual (bulk salt)</t>
  </si>
  <si>
    <t>Contractual (1K + 17500 fence gates ave)</t>
  </si>
  <si>
    <t>Contractual (w/o st pl grant--&gt;vill sh $50K)</t>
  </si>
  <si>
    <t>Tax Rate Per Thousand (FY 2025.2026)  ..................................... &gt;&gt;&gt;&gt;&gt;&gt;&gt;</t>
  </si>
  <si>
    <t>Public Hearing:  April 8, 2025</t>
  </si>
  <si>
    <t>Personal Services (MEO/rate TBD)</t>
  </si>
  <si>
    <t>net increase from last year tax levy</t>
  </si>
  <si>
    <t>Other (Village Share of Landfill $)</t>
  </si>
  <si>
    <t>Budget Adoption: Due By May 1, 2025</t>
  </si>
  <si>
    <t>Budget Presentation:   March 27,  2025</t>
  </si>
  <si>
    <t>Personal Services (GH $23.00/hr)</t>
  </si>
  <si>
    <t>Personal Services (ML $35.14/hr)</t>
  </si>
  <si>
    <t>Contractual ($200./each bd member)</t>
  </si>
  <si>
    <t>Personal Services (PT dep clerk/TBD)</t>
  </si>
  <si>
    <t>Contractual (inspectors $150/ea. + ballots etc)</t>
  </si>
  <si>
    <t>Contractual (v hall.firehouse.fuel.elec)</t>
  </si>
  <si>
    <t>Unallocated Insurance (all insurances)</t>
  </si>
  <si>
    <t>Contractual (w/o fuel/ins/cancer policy)</t>
  </si>
  <si>
    <t>Contractual (pave Cemetery Rd.)</t>
  </si>
  <si>
    <t>Personal Services (CEO $4290. &amp; Sec $   ?    /mo)</t>
  </si>
  <si>
    <t>Specify: (ESD app filing fee/mill)</t>
  </si>
  <si>
    <t>Specify:Clothing Allow. (1 FT and 1 PT)</t>
  </si>
  <si>
    <t>Specify: Building Reserve in May</t>
  </si>
  <si>
    <t>(VOV 24% and VOS 76%)</t>
  </si>
  <si>
    <t>Contractual (conf. $375 + $50 other)</t>
  </si>
  <si>
    <t>8110.1                $1,500.00</t>
  </si>
  <si>
    <t>Final Budget</t>
  </si>
  <si>
    <t>OK</t>
  </si>
  <si>
    <t xml:space="preserve">Contractual </t>
  </si>
  <si>
    <t>Equipment  (poly sander/tires on ventrac)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</si>
</sst>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26"/>
      <name val="Times New Roman"/>
      <family val="1"/>
    </font>
    <font>
      <sz val="20"/>
      <name val="Times New Roman"/>
      <family val="1"/>
    </font>
    <font>
      <b/>
      <sz val="26"/>
      <color indexed="17"/>
      <name val="Times New Roman"/>
      <family val="1"/>
    </font>
    <font>
      <b/>
      <sz val="26"/>
      <name val="Times New Roman"/>
      <family val="1"/>
    </font>
    <font>
      <sz val="11"/>
      <color theme="1"/>
      <name val="Times New Roman"/>
      <family val="1"/>
    </font>
    <font>
      <sz val="26"/>
      <color indexed="17"/>
      <name val="Times New Roman"/>
      <family val="1"/>
    </font>
    <font>
      <u/>
      <sz val="26"/>
      <color indexed="17"/>
      <name val="Times New Roman"/>
      <family val="1"/>
    </font>
    <font>
      <sz val="24"/>
      <name val="Times New Roman"/>
      <family val="1"/>
    </font>
    <font>
      <sz val="20"/>
      <color indexed="17"/>
      <name val="Times New Roman"/>
      <family val="1"/>
    </font>
    <font>
      <b/>
      <sz val="12"/>
      <color theme="1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u val="singleAccounting"/>
      <sz val="12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u val="singleAccounting"/>
      <sz val="12"/>
      <color rgb="FFFF0000"/>
      <name val="Times New Roman"/>
      <family val="1"/>
    </font>
    <font>
      <sz val="11"/>
      <name val="Times New Roman"/>
      <family val="1"/>
    </font>
    <font>
      <b/>
      <u val="singleAccounting"/>
      <sz val="12"/>
      <name val="Times New Roman"/>
      <family val="1"/>
    </font>
    <font>
      <sz val="10"/>
      <color theme="1"/>
      <name val="Times New Roman"/>
      <family val="1"/>
    </font>
    <font>
      <u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4"/>
      <name val="Times New Roman"/>
      <family val="1"/>
    </font>
    <font>
      <b/>
      <sz val="14"/>
      <color theme="5" tint="-0.49998474074526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28"/>
      <color theme="1"/>
      <name val="Times New Roman"/>
      <family val="1"/>
    </font>
    <font>
      <u val="singleAccounting"/>
      <sz val="13"/>
      <color theme="1"/>
      <name val="Times New Roman"/>
      <family val="1"/>
    </font>
    <font>
      <u val="singleAccounting"/>
      <sz val="13"/>
      <name val="Times New Roman"/>
      <family val="1"/>
    </font>
    <font>
      <b/>
      <i/>
      <sz val="13"/>
      <name val="Times New Roman"/>
      <family val="1"/>
    </font>
    <font>
      <sz val="13"/>
      <color rgb="FFFF0000"/>
      <name val="Times New Roman"/>
      <family val="1"/>
    </font>
    <font>
      <i/>
      <sz val="13"/>
      <name val="Times New Roman"/>
      <family val="1"/>
    </font>
    <font>
      <i/>
      <u/>
      <sz val="13"/>
      <name val="Times New Roman"/>
      <family val="1"/>
    </font>
    <font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/>
      <sz val="16"/>
      <name val="Times New Roman"/>
      <family val="1"/>
    </font>
    <font>
      <b/>
      <sz val="11"/>
      <color theme="1"/>
      <name val="Times New Roman"/>
      <family val="1"/>
    </font>
    <font>
      <b/>
      <sz val="18"/>
      <name val="Times New Roman"/>
      <family val="1"/>
    </font>
    <font>
      <b/>
      <u/>
      <sz val="18"/>
      <name val="Times New Roman"/>
      <family val="1"/>
    </font>
    <font>
      <u/>
      <sz val="14"/>
      <name val="Times New Roman"/>
      <family val="1"/>
    </font>
    <font>
      <b/>
      <sz val="14"/>
      <color indexed="17"/>
      <name val="Times New Roman"/>
      <family val="1"/>
    </font>
    <font>
      <sz val="14"/>
      <name val="Times New Roman"/>
      <family val="1"/>
    </font>
    <font>
      <b/>
      <u val="singleAccounting"/>
      <sz val="14"/>
      <color indexed="17"/>
      <name val="Times New Roman"/>
      <family val="1"/>
    </font>
    <font>
      <i/>
      <sz val="14"/>
      <name val="Times New Roman"/>
      <family val="1"/>
    </font>
    <font>
      <b/>
      <sz val="14"/>
      <color indexed="10"/>
      <name val="Times New Roman"/>
      <family val="1"/>
    </font>
    <font>
      <sz val="9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sz val="8"/>
      <color indexed="17"/>
      <name val="Times New Roman"/>
      <family val="1"/>
    </font>
    <font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2" fillId="0" borderId="0" xfId="0" applyFont="1"/>
    <xf numFmtId="0" fontId="12" fillId="0" borderId="0" xfId="0" applyFont="1" applyAlignment="1">
      <alignment horizontal="center"/>
    </xf>
    <xf numFmtId="44" fontId="2" fillId="0" borderId="0" xfId="0" applyNumberFormat="1" applyFont="1"/>
    <xf numFmtId="0" fontId="14" fillId="0" borderId="0" xfId="0" applyFont="1" applyAlignment="1">
      <alignment horizontal="center"/>
    </xf>
    <xf numFmtId="44" fontId="15" fillId="0" borderId="0" xfId="0" applyNumberFormat="1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44" fontId="14" fillId="0" borderId="0" xfId="0" applyNumberFormat="1" applyFont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0" borderId="0" xfId="0" applyFont="1"/>
    <xf numFmtId="44" fontId="7" fillId="0" borderId="0" xfId="0" applyNumberFormat="1" applyFont="1"/>
    <xf numFmtId="0" fontId="15" fillId="0" borderId="0" xfId="0" applyFont="1"/>
    <xf numFmtId="0" fontId="17" fillId="0" borderId="0" xfId="0" applyFont="1"/>
    <xf numFmtId="44" fontId="2" fillId="0" borderId="0" xfId="1" applyFont="1" applyFill="1"/>
    <xf numFmtId="8" fontId="2" fillId="0" borderId="0" xfId="1" applyNumberFormat="1" applyFont="1" applyFill="1"/>
    <xf numFmtId="44" fontId="18" fillId="0" borderId="0" xfId="1" applyFont="1" applyFill="1"/>
    <xf numFmtId="44" fontId="15" fillId="0" borderId="0" xfId="1" applyFont="1" applyFill="1"/>
    <xf numFmtId="44" fontId="14" fillId="0" borderId="0" xfId="1" applyFont="1" applyFill="1"/>
    <xf numFmtId="8" fontId="14" fillId="0" borderId="0" xfId="1" applyNumberFormat="1" applyFont="1" applyFill="1"/>
    <xf numFmtId="9" fontId="2" fillId="0" borderId="0" xfId="0" applyNumberFormat="1" applyFont="1"/>
    <xf numFmtId="44" fontId="19" fillId="0" borderId="0" xfId="1" applyFont="1" applyFill="1"/>
    <xf numFmtId="44" fontId="15" fillId="0" borderId="0" xfId="0" applyNumberFormat="1" applyFont="1"/>
    <xf numFmtId="44" fontId="14" fillId="0" borderId="0" xfId="0" applyNumberFormat="1" applyFont="1"/>
    <xf numFmtId="44" fontId="15" fillId="0" borderId="0" xfId="1" applyFont="1" applyFill="1" applyBorder="1"/>
    <xf numFmtId="9" fontId="2" fillId="0" borderId="0" xfId="0" applyNumberFormat="1" applyFont="1" applyAlignment="1">
      <alignment horizontal="center"/>
    </xf>
    <xf numFmtId="44" fontId="20" fillId="0" borderId="0" xfId="1" applyFont="1" applyFill="1"/>
    <xf numFmtId="44" fontId="21" fillId="0" borderId="0" xfId="1" applyFont="1" applyFill="1"/>
    <xf numFmtId="44" fontId="2" fillId="0" borderId="0" xfId="1" applyFont="1"/>
    <xf numFmtId="44" fontId="18" fillId="0" borderId="0" xfId="1" applyFont="1"/>
    <xf numFmtId="44" fontId="15" fillId="0" borderId="0" xfId="1" applyFont="1" applyFill="1" applyAlignment="1">
      <alignment horizontal="center"/>
    </xf>
    <xf numFmtId="44" fontId="2" fillId="0" borderId="0" xfId="0" applyNumberFormat="1" applyFont="1" applyAlignment="1">
      <alignment horizontal="center"/>
    </xf>
    <xf numFmtId="44" fontId="18" fillId="0" borderId="0" xfId="1" applyFont="1" applyFill="1" applyBorder="1" applyAlignment="1">
      <alignment horizontal="center"/>
    </xf>
    <xf numFmtId="0" fontId="22" fillId="0" borderId="0" xfId="0" applyFont="1"/>
    <xf numFmtId="0" fontId="18" fillId="0" borderId="0" xfId="0" applyFont="1"/>
    <xf numFmtId="44" fontId="18" fillId="0" borderId="0" xfId="0" applyNumberFormat="1" applyFont="1"/>
    <xf numFmtId="44" fontId="23" fillId="0" borderId="0" xfId="1" applyFont="1" applyFill="1"/>
    <xf numFmtId="0" fontId="24" fillId="0" borderId="0" xfId="0" applyFont="1"/>
    <xf numFmtId="0" fontId="19" fillId="0" borderId="0" xfId="0" applyFont="1"/>
    <xf numFmtId="44" fontId="14" fillId="0" borderId="0" xfId="1" applyFont="1" applyFill="1" applyBorder="1"/>
    <xf numFmtId="44" fontId="20" fillId="0" borderId="0" xfId="1" applyFont="1" applyFill="1" applyBorder="1"/>
    <xf numFmtId="0" fontId="25" fillId="0" borderId="0" xfId="0" applyFont="1"/>
    <xf numFmtId="44" fontId="14" fillId="0" borderId="0" xfId="1" applyFont="1" applyFill="1" applyAlignment="1">
      <alignment horizontal="center"/>
    </xf>
    <xf numFmtId="44" fontId="12" fillId="0" borderId="0" xfId="1" applyFont="1"/>
    <xf numFmtId="0" fontId="26" fillId="0" borderId="0" xfId="0" applyFont="1"/>
    <xf numFmtId="0" fontId="15" fillId="2" borderId="17" xfId="0" applyFont="1" applyFill="1" applyBorder="1"/>
    <xf numFmtId="44" fontId="15" fillId="0" borderId="19" xfId="1" applyFont="1" applyFill="1" applyBorder="1"/>
    <xf numFmtId="0" fontId="15" fillId="2" borderId="20" xfId="0" applyFont="1" applyFill="1" applyBorder="1"/>
    <xf numFmtId="0" fontId="28" fillId="0" borderId="0" xfId="0" applyFont="1"/>
    <xf numFmtId="0" fontId="3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33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1" fillId="0" borderId="0" xfId="0" applyFont="1"/>
    <xf numFmtId="0" fontId="34" fillId="0" borderId="0" xfId="0" applyFont="1"/>
    <xf numFmtId="44" fontId="28" fillId="0" borderId="0" xfId="1" applyFont="1" applyFill="1"/>
    <xf numFmtId="44" fontId="32" fillId="0" borderId="0" xfId="1" applyFont="1" applyFill="1"/>
    <xf numFmtId="44" fontId="32" fillId="0" borderId="0" xfId="1" applyFont="1" applyFill="1" applyAlignment="1">
      <alignment horizontal="center"/>
    </xf>
    <xf numFmtId="44" fontId="35" fillId="0" borderId="0" xfId="1" applyFont="1" applyFill="1"/>
    <xf numFmtId="44" fontId="31" fillId="0" borderId="0" xfId="1" applyFont="1" applyFill="1"/>
    <xf numFmtId="44" fontId="28" fillId="0" borderId="0" xfId="0" applyNumberFormat="1" applyFont="1"/>
    <xf numFmtId="44" fontId="36" fillId="0" borderId="0" xfId="1" applyFont="1" applyFill="1"/>
    <xf numFmtId="0" fontId="32" fillId="0" borderId="0" xfId="0" applyFont="1"/>
    <xf numFmtId="44" fontId="32" fillId="0" borderId="0" xfId="0" applyNumberFormat="1" applyFont="1"/>
    <xf numFmtId="44" fontId="31" fillId="0" borderId="0" xfId="0" applyNumberFormat="1" applyFont="1"/>
    <xf numFmtId="0" fontId="37" fillId="0" borderId="0" xfId="0" applyFont="1"/>
    <xf numFmtId="44" fontId="38" fillId="0" borderId="0" xfId="1" applyFont="1" applyFill="1"/>
    <xf numFmtId="44" fontId="35" fillId="0" borderId="0" xfId="0" applyNumberFormat="1" applyFont="1"/>
    <xf numFmtId="44" fontId="28" fillId="0" borderId="0" xfId="1" applyFont="1"/>
    <xf numFmtId="0" fontId="39" fillId="0" borderId="0" xfId="0" applyFont="1"/>
    <xf numFmtId="0" fontId="40" fillId="0" borderId="0" xfId="0" applyFont="1"/>
    <xf numFmtId="16" fontId="31" fillId="0" borderId="0" xfId="0" applyNumberFormat="1" applyFont="1" applyAlignment="1">
      <alignment horizontal="center"/>
    </xf>
    <xf numFmtId="0" fontId="39" fillId="2" borderId="0" xfId="0" applyFont="1" applyFill="1"/>
    <xf numFmtId="0" fontId="40" fillId="2" borderId="0" xfId="0" applyFont="1" applyFill="1"/>
    <xf numFmtId="44" fontId="32" fillId="0" borderId="0" xfId="1" applyFont="1" applyFill="1" applyBorder="1"/>
    <xf numFmtId="0" fontId="32" fillId="3" borderId="22" xfId="0" applyFont="1" applyFill="1" applyBorder="1"/>
    <xf numFmtId="44" fontId="36" fillId="0" borderId="0" xfId="1" applyFont="1" applyFill="1" applyBorder="1"/>
    <xf numFmtId="44" fontId="36" fillId="3" borderId="8" xfId="1" applyFont="1" applyFill="1" applyBorder="1" applyAlignment="1">
      <alignment horizontal="center"/>
    </xf>
    <xf numFmtId="44" fontId="36" fillId="3" borderId="0" xfId="1" applyFont="1" applyFill="1" applyBorder="1" applyAlignment="1">
      <alignment horizontal="center"/>
    </xf>
    <xf numFmtId="44" fontId="31" fillId="0" borderId="0" xfId="1" applyFont="1" applyFill="1" applyBorder="1"/>
    <xf numFmtId="0" fontId="31" fillId="2" borderId="4" xfId="0" applyFont="1" applyFill="1" applyBorder="1"/>
    <xf numFmtId="0" fontId="31" fillId="2" borderId="6" xfId="0" applyFont="1" applyFill="1" applyBorder="1"/>
    <xf numFmtId="44" fontId="31" fillId="0" borderId="23" xfId="1" applyFont="1" applyFill="1" applyBorder="1"/>
    <xf numFmtId="44" fontId="31" fillId="0" borderId="24" xfId="1" applyFont="1" applyFill="1" applyBorder="1"/>
    <xf numFmtId="0" fontId="31" fillId="2" borderId="7" xfId="0" applyFont="1" applyFill="1" applyBorder="1"/>
    <xf numFmtId="0" fontId="31" fillId="2" borderId="9" xfId="0" applyFont="1" applyFill="1" applyBorder="1"/>
    <xf numFmtId="44" fontId="32" fillId="0" borderId="0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4" fontId="33" fillId="0" borderId="0" xfId="0" applyNumberFormat="1" applyFont="1"/>
    <xf numFmtId="0" fontId="44" fillId="0" borderId="0" xfId="0" applyFont="1"/>
    <xf numFmtId="0" fontId="44" fillId="0" borderId="0" xfId="0" applyFont="1" applyAlignment="1">
      <alignment horizontal="center"/>
    </xf>
    <xf numFmtId="0" fontId="45" fillId="2" borderId="12" xfId="0" applyFont="1" applyFill="1" applyBorder="1" applyAlignment="1">
      <alignment horizontal="center"/>
    </xf>
    <xf numFmtId="0" fontId="45" fillId="2" borderId="13" xfId="0" applyFont="1" applyFill="1" applyBorder="1" applyAlignment="1">
      <alignment horizontal="center"/>
    </xf>
    <xf numFmtId="0" fontId="45" fillId="2" borderId="14" xfId="0" applyFont="1" applyFill="1" applyBorder="1" applyAlignment="1">
      <alignment horizontal="center"/>
    </xf>
    <xf numFmtId="44" fontId="2" fillId="0" borderId="0" xfId="1" applyFont="1" applyFill="1" applyBorder="1"/>
    <xf numFmtId="44" fontId="46" fillId="0" borderId="0" xfId="1" applyFont="1" applyFill="1" applyBorder="1"/>
    <xf numFmtId="44" fontId="18" fillId="0" borderId="0" xfId="1" applyFont="1" applyFill="1" applyBorder="1"/>
    <xf numFmtId="44" fontId="15" fillId="0" borderId="26" xfId="1" applyFont="1" applyFill="1" applyBorder="1"/>
    <xf numFmtId="44" fontId="15" fillId="0" borderId="24" xfId="1" applyFont="1" applyFill="1" applyBorder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44" fontId="46" fillId="0" borderId="0" xfId="1" applyFont="1" applyFill="1"/>
    <xf numFmtId="44" fontId="2" fillId="0" borderId="0" xfId="1" applyFont="1" applyFill="1" applyAlignment="1">
      <alignment horizontal="center"/>
    </xf>
    <xf numFmtId="44" fontId="46" fillId="0" borderId="0" xfId="0" applyNumberFormat="1" applyFont="1"/>
    <xf numFmtId="44" fontId="12" fillId="0" borderId="0" xfId="0" applyNumberFormat="1" applyFont="1"/>
    <xf numFmtId="0" fontId="2" fillId="2" borderId="18" xfId="0" applyFont="1" applyFill="1" applyBorder="1"/>
    <xf numFmtId="0" fontId="2" fillId="2" borderId="21" xfId="0" applyFont="1" applyFill="1" applyBorder="1"/>
    <xf numFmtId="0" fontId="45" fillId="0" borderId="0" xfId="0" applyFont="1"/>
    <xf numFmtId="0" fontId="45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1" xfId="0" applyFont="1" applyBorder="1" applyAlignment="1">
      <alignment horizontal="center"/>
    </xf>
    <xf numFmtId="0" fontId="52" fillId="0" borderId="2" xfId="0" applyFont="1" applyBorder="1"/>
    <xf numFmtId="44" fontId="52" fillId="0" borderId="2" xfId="1" applyFont="1" applyFill="1" applyBorder="1" applyAlignment="1">
      <alignment horizontal="left"/>
    </xf>
    <xf numFmtId="44" fontId="52" fillId="0" borderId="2" xfId="1" applyFont="1" applyFill="1" applyBorder="1"/>
    <xf numFmtId="44" fontId="52" fillId="0" borderId="3" xfId="1" applyFont="1" applyBorder="1"/>
    <xf numFmtId="0" fontId="53" fillId="0" borderId="0" xfId="0" applyFont="1" applyAlignment="1">
      <alignment horizontal="right"/>
    </xf>
    <xf numFmtId="44" fontId="53" fillId="0" borderId="0" xfId="1" applyFont="1" applyAlignment="1">
      <alignment horizontal="left"/>
    </xf>
    <xf numFmtId="44" fontId="14" fillId="0" borderId="0" xfId="1" applyFont="1" applyAlignment="1">
      <alignment horizontal="center"/>
    </xf>
    <xf numFmtId="44" fontId="52" fillId="0" borderId="0" xfId="1" applyFont="1"/>
    <xf numFmtId="0" fontId="45" fillId="0" borderId="0" xfId="0" applyFont="1" applyAlignment="1">
      <alignment horizontal="left"/>
    </xf>
    <xf numFmtId="44" fontId="45" fillId="0" borderId="0" xfId="1" applyFont="1"/>
    <xf numFmtId="44" fontId="52" fillId="0" borderId="2" xfId="1" applyFont="1" applyBorder="1" applyAlignment="1">
      <alignment horizontal="left"/>
    </xf>
    <xf numFmtId="44" fontId="52" fillId="0" borderId="2" xfId="1" applyFont="1" applyBorder="1"/>
    <xf numFmtId="0" fontId="53" fillId="0" borderId="0" xfId="0" applyFont="1"/>
    <xf numFmtId="0" fontId="52" fillId="0" borderId="1" xfId="0" applyFont="1" applyBorder="1"/>
    <xf numFmtId="44" fontId="52" fillId="0" borderId="2" xfId="0" applyNumberFormat="1" applyFont="1" applyBorder="1" applyAlignment="1">
      <alignment horizontal="left"/>
    </xf>
    <xf numFmtId="44" fontId="52" fillId="0" borderId="2" xfId="0" applyNumberFormat="1" applyFont="1" applyBorder="1"/>
    <xf numFmtId="44" fontId="52" fillId="0" borderId="3" xfId="0" applyNumberFormat="1" applyFont="1" applyBorder="1"/>
    <xf numFmtId="0" fontId="45" fillId="0" borderId="0" xfId="0" applyFont="1" applyAlignment="1">
      <alignment horizontal="right"/>
    </xf>
    <xf numFmtId="3" fontId="53" fillId="2" borderId="22" xfId="0" applyNumberFormat="1" applyFont="1" applyFill="1" applyBorder="1" applyAlignment="1">
      <alignment horizontal="center"/>
    </xf>
    <xf numFmtId="0" fontId="29" fillId="0" borderId="0" xfId="0" applyFont="1"/>
    <xf numFmtId="44" fontId="54" fillId="0" borderId="0" xfId="0" applyNumberFormat="1" applyFont="1"/>
    <xf numFmtId="0" fontId="45" fillId="4" borderId="0" xfId="0" applyFont="1" applyFill="1"/>
    <xf numFmtId="164" fontId="56" fillId="2" borderId="27" xfId="0" applyNumberFormat="1" applyFont="1" applyFill="1" applyBorder="1"/>
    <xf numFmtId="0" fontId="57" fillId="0" borderId="0" xfId="0" applyFont="1"/>
    <xf numFmtId="0" fontId="24" fillId="2" borderId="16" xfId="0" applyFont="1" applyFill="1" applyBorder="1"/>
    <xf numFmtId="0" fontId="59" fillId="0" borderId="0" xfId="0" applyFont="1"/>
    <xf numFmtId="0" fontId="60" fillId="5" borderId="0" xfId="0" applyFont="1" applyFill="1"/>
    <xf numFmtId="0" fontId="58" fillId="2" borderId="0" xfId="0" applyFont="1" applyFill="1"/>
    <xf numFmtId="0" fontId="58" fillId="0" borderId="0" xfId="0" applyFont="1"/>
    <xf numFmtId="0" fontId="15" fillId="2" borderId="18" xfId="0" applyFont="1" applyFill="1" applyBorder="1"/>
    <xf numFmtId="0" fontId="15" fillId="2" borderId="21" xfId="0" applyFont="1" applyFill="1" applyBorder="1"/>
    <xf numFmtId="44" fontId="52" fillId="0" borderId="12" xfId="1" applyFont="1" applyBorder="1"/>
    <xf numFmtId="44" fontId="52" fillId="0" borderId="14" xfId="1" applyFont="1" applyBorder="1"/>
    <xf numFmtId="44" fontId="61" fillId="0" borderId="14" xfId="1" applyFont="1" applyBorder="1" applyAlignment="1">
      <alignment horizontal="center"/>
    </xf>
    <xf numFmtId="44" fontId="31" fillId="0" borderId="0" xfId="1" applyFont="1"/>
    <xf numFmtId="0" fontId="62" fillId="0" borderId="0" xfId="0" applyFont="1"/>
    <xf numFmtId="44" fontId="15" fillId="3" borderId="19" xfId="1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2" borderId="5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8" xfId="0" applyFont="1" applyFill="1" applyBorder="1" applyAlignment="1">
      <alignment horizontal="center"/>
    </xf>
    <xf numFmtId="0" fontId="29" fillId="2" borderId="9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2" borderId="10" xfId="0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29" fillId="2" borderId="3" xfId="0" applyFont="1" applyFill="1" applyBorder="1" applyAlignment="1">
      <alignment horizontal="center"/>
    </xf>
    <xf numFmtId="0" fontId="55" fillId="0" borderId="0" xfId="0" applyFont="1" applyAlignment="1">
      <alignment horizontal="right"/>
    </xf>
    <xf numFmtId="0" fontId="56" fillId="0" borderId="15" xfId="0" applyFont="1" applyBorder="1" applyAlignment="1">
      <alignment horizontal="center"/>
    </xf>
    <xf numFmtId="0" fontId="56" fillId="0" borderId="16" xfId="0" applyFont="1" applyBorder="1" applyAlignment="1">
      <alignment horizontal="center"/>
    </xf>
    <xf numFmtId="0" fontId="56" fillId="0" borderId="2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97FD-BBD1-4236-A1DF-B123EF041A71}">
  <dimension ref="A1:I30"/>
  <sheetViews>
    <sheetView tabSelected="1" view="pageLayout" zoomScaleNormal="100" workbookViewId="0">
      <selection activeCell="G32" sqref="G32"/>
    </sheetView>
  </sheetViews>
  <sheetFormatPr defaultRowHeight="15" x14ac:dyDescent="0.25"/>
  <sheetData>
    <row r="1" spans="1:9" ht="15.75" x14ac:dyDescent="0.25">
      <c r="A1" s="162"/>
      <c r="B1" s="162"/>
      <c r="C1" s="162"/>
      <c r="D1" s="162"/>
      <c r="E1" s="162"/>
      <c r="F1" s="162"/>
      <c r="G1" s="162"/>
      <c r="H1" s="162"/>
      <c r="I1" s="162"/>
    </row>
    <row r="5" spans="1:9" ht="33" x14ac:dyDescent="0.45">
      <c r="A5" s="163" t="s">
        <v>0</v>
      </c>
      <c r="B5" s="164"/>
      <c r="C5" s="164"/>
      <c r="D5" s="164"/>
      <c r="E5" s="164"/>
      <c r="F5" s="164"/>
      <c r="G5" s="164"/>
      <c r="H5" s="164"/>
      <c r="I5" s="165"/>
    </row>
    <row r="6" spans="1:9" ht="26.25" x14ac:dyDescent="0.4">
      <c r="A6" s="2"/>
      <c r="B6" s="2"/>
      <c r="C6" s="2"/>
      <c r="D6" s="2"/>
      <c r="E6" s="2"/>
      <c r="F6" s="2"/>
      <c r="G6" s="2"/>
      <c r="H6" s="2"/>
      <c r="I6" s="2"/>
    </row>
    <row r="7" spans="1:9" ht="33" x14ac:dyDescent="0.45">
      <c r="A7" s="166" t="s">
        <v>775</v>
      </c>
      <c r="B7" s="166"/>
      <c r="C7" s="166"/>
      <c r="D7" s="166"/>
      <c r="E7" s="166"/>
      <c r="F7" s="166"/>
      <c r="G7" s="166"/>
      <c r="H7" s="166"/>
      <c r="I7" s="166"/>
    </row>
    <row r="8" spans="1:9" ht="26.25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33" x14ac:dyDescent="0.45">
      <c r="A9" s="167" t="s">
        <v>819</v>
      </c>
      <c r="B9" s="168"/>
      <c r="C9" s="168"/>
      <c r="D9" s="168"/>
      <c r="E9" s="168"/>
      <c r="F9" s="168"/>
      <c r="G9" s="168"/>
      <c r="H9" s="168"/>
      <c r="I9" s="169"/>
    </row>
    <row r="10" spans="1:9" ht="33" x14ac:dyDescent="0.45">
      <c r="A10" s="170" t="s">
        <v>1</v>
      </c>
      <c r="B10" s="171"/>
      <c r="C10" s="171"/>
      <c r="D10" s="171"/>
      <c r="E10" s="171"/>
      <c r="F10" s="171"/>
      <c r="G10" s="171"/>
      <c r="H10" s="171"/>
      <c r="I10" s="172"/>
    </row>
    <row r="11" spans="1:9" ht="26.25" x14ac:dyDescent="0.4">
      <c r="A11" s="2"/>
      <c r="B11" s="2"/>
      <c r="C11" s="2"/>
      <c r="D11" s="2"/>
      <c r="E11" s="2"/>
      <c r="F11" s="2"/>
      <c r="G11" s="2"/>
      <c r="H11" s="2"/>
      <c r="I11" s="2"/>
    </row>
    <row r="12" spans="1:9" ht="26.25" x14ac:dyDescent="0.4">
      <c r="A12" s="3"/>
      <c r="B12" s="3"/>
      <c r="C12" s="3"/>
      <c r="D12" s="3"/>
      <c r="E12" s="4"/>
      <c r="F12" s="4"/>
      <c r="G12" s="4"/>
      <c r="H12" s="4"/>
      <c r="I12" s="4"/>
    </row>
    <row r="13" spans="1:9" ht="33" x14ac:dyDescent="0.45">
      <c r="A13" s="161" t="s">
        <v>2</v>
      </c>
      <c r="B13" s="161"/>
      <c r="C13" s="161"/>
      <c r="D13" s="161"/>
      <c r="E13" s="161"/>
      <c r="F13" s="161"/>
      <c r="G13" s="161"/>
      <c r="H13" s="161"/>
      <c r="I13" s="161"/>
    </row>
    <row r="14" spans="1:9" ht="30.75" x14ac:dyDescent="0.45">
      <c r="A14" s="173" t="s">
        <v>3</v>
      </c>
      <c r="B14" s="173"/>
      <c r="C14" s="173"/>
      <c r="D14" s="173"/>
      <c r="E14" s="173"/>
      <c r="F14" s="173"/>
      <c r="G14" s="173"/>
      <c r="H14" s="173"/>
      <c r="I14" s="173"/>
    </row>
    <row r="15" spans="1:9" ht="26.25" x14ac:dyDescent="0.4">
      <c r="A15" s="2"/>
      <c r="B15" s="2"/>
      <c r="C15" s="2"/>
      <c r="D15" s="2"/>
      <c r="E15" s="2"/>
      <c r="F15" s="2"/>
      <c r="G15" s="2"/>
      <c r="H15" s="2"/>
      <c r="I15" s="2"/>
    </row>
    <row r="16" spans="1:9" ht="26.25" x14ac:dyDescent="0.4">
      <c r="A16" s="2"/>
      <c r="B16" s="2"/>
      <c r="C16" s="2"/>
      <c r="D16" s="2"/>
      <c r="E16" s="2"/>
      <c r="F16" s="2"/>
      <c r="G16" s="2"/>
      <c r="H16" s="2"/>
      <c r="I16" s="2"/>
    </row>
    <row r="17" spans="1:9" ht="26.25" x14ac:dyDescent="0.4">
      <c r="A17" s="3"/>
      <c r="B17" s="3"/>
      <c r="C17" s="3"/>
      <c r="D17" s="3"/>
      <c r="E17" s="4"/>
      <c r="F17" s="4"/>
      <c r="G17" s="4"/>
      <c r="H17" s="4"/>
      <c r="I17" s="4"/>
    </row>
    <row r="18" spans="1:9" ht="26.25" x14ac:dyDescent="0.4">
      <c r="A18" s="174" t="s">
        <v>4</v>
      </c>
      <c r="B18" s="175"/>
      <c r="C18" s="175"/>
      <c r="D18" s="175"/>
      <c r="E18" s="175"/>
      <c r="F18" s="175"/>
      <c r="G18" s="175"/>
      <c r="H18" s="175"/>
      <c r="I18" s="176"/>
    </row>
    <row r="19" spans="1:9" ht="26.25" x14ac:dyDescent="0.4">
      <c r="A19" s="177" t="s">
        <v>776</v>
      </c>
      <c r="B19" s="178"/>
      <c r="C19" s="178"/>
      <c r="D19" s="178"/>
      <c r="E19" s="178"/>
      <c r="F19" s="178"/>
      <c r="G19" s="178"/>
      <c r="H19" s="178"/>
      <c r="I19" s="179"/>
    </row>
    <row r="20" spans="1:9" ht="26.25" x14ac:dyDescent="0.4">
      <c r="A20" s="180" t="s">
        <v>777</v>
      </c>
      <c r="B20" s="181"/>
      <c r="C20" s="181"/>
      <c r="D20" s="181"/>
      <c r="E20" s="181"/>
      <c r="F20" s="181"/>
      <c r="G20" s="181"/>
      <c r="H20" s="181"/>
      <c r="I20" s="182"/>
    </row>
    <row r="29" spans="1:9" ht="15.75" x14ac:dyDescent="0.25">
      <c r="A29" s="162" t="s">
        <v>802</v>
      </c>
      <c r="B29" s="162"/>
      <c r="C29" s="162"/>
      <c r="D29" s="162"/>
    </row>
    <row r="30" spans="1:9" ht="15.75" x14ac:dyDescent="0.25">
      <c r="A30" s="162" t="s">
        <v>797</v>
      </c>
      <c r="B30" s="162"/>
      <c r="C30" s="162"/>
      <c r="D30" s="162"/>
      <c r="F30" s="183" t="s">
        <v>801</v>
      </c>
      <c r="G30" s="183"/>
      <c r="H30" s="183"/>
      <c r="I30" s="183"/>
    </row>
  </sheetData>
  <mergeCells count="13">
    <mergeCell ref="A14:I14"/>
    <mergeCell ref="A18:I18"/>
    <mergeCell ref="A19:I19"/>
    <mergeCell ref="A20:I20"/>
    <mergeCell ref="A30:D30"/>
    <mergeCell ref="F30:I30"/>
    <mergeCell ref="A29:D29"/>
    <mergeCell ref="A13:I13"/>
    <mergeCell ref="A1:I1"/>
    <mergeCell ref="A5:I5"/>
    <mergeCell ref="A7:I7"/>
    <mergeCell ref="A9:I9"/>
    <mergeCell ref="A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B4C2-5B24-45EE-BB58-0D1C06C22BF2}">
  <dimension ref="A1:H708"/>
  <sheetViews>
    <sheetView topLeftCell="A340" workbookViewId="0">
      <selection activeCell="G367" sqref="G367"/>
    </sheetView>
  </sheetViews>
  <sheetFormatPr defaultRowHeight="15" x14ac:dyDescent="0.25"/>
  <cols>
    <col min="1" max="1" width="10.28515625" customWidth="1"/>
    <col min="2" max="2" width="34" customWidth="1"/>
    <col min="3" max="3" width="15.7109375" customWidth="1"/>
    <col min="4" max="4" width="19" customWidth="1"/>
    <col min="5" max="5" width="18" customWidth="1"/>
    <col min="6" max="7" width="15.7109375" customWidth="1"/>
    <col min="8" max="8" width="0.28515625" customWidth="1"/>
  </cols>
  <sheetData>
    <row r="1" spans="1:8" ht="15.75" x14ac:dyDescent="0.25">
      <c r="A1" s="185" t="s">
        <v>5</v>
      </c>
      <c r="B1" s="185"/>
      <c r="C1" s="185"/>
      <c r="D1" s="185"/>
      <c r="E1" s="185"/>
      <c r="F1" s="185"/>
      <c r="G1" s="185"/>
    </row>
    <row r="2" spans="1:8" ht="20.25" x14ac:dyDescent="0.3">
      <c r="A2" s="186" t="s">
        <v>778</v>
      </c>
      <c r="B2" s="187"/>
      <c r="C2" s="187"/>
      <c r="D2" s="187"/>
      <c r="E2" s="187"/>
      <c r="F2" s="187"/>
      <c r="G2" s="188"/>
    </row>
    <row r="3" spans="1:8" ht="15.75" x14ac:dyDescent="0.25">
      <c r="A3" s="5"/>
      <c r="B3" s="5"/>
      <c r="C3" s="5"/>
      <c r="D3" s="5"/>
      <c r="E3" s="7"/>
      <c r="F3" s="8"/>
      <c r="G3" s="5"/>
    </row>
    <row r="4" spans="1:8" ht="15.75" x14ac:dyDescent="0.25">
      <c r="A4" s="5"/>
      <c r="B4" s="5"/>
      <c r="C4" s="8" t="s">
        <v>6</v>
      </c>
      <c r="D4" s="1" t="s">
        <v>7</v>
      </c>
      <c r="E4" s="9" t="s">
        <v>8</v>
      </c>
      <c r="F4" s="10" t="s">
        <v>9</v>
      </c>
      <c r="G4" s="6" t="s">
        <v>10</v>
      </c>
      <c r="H4" s="1"/>
    </row>
    <row r="5" spans="1:8" ht="15.75" x14ac:dyDescent="0.25">
      <c r="A5" s="5"/>
      <c r="B5" s="5"/>
      <c r="C5" s="8" t="s">
        <v>11</v>
      </c>
      <c r="D5" s="1" t="s">
        <v>12</v>
      </c>
      <c r="E5" s="9" t="s">
        <v>780</v>
      </c>
      <c r="F5" s="11" t="s">
        <v>14</v>
      </c>
      <c r="G5" s="6" t="s">
        <v>9</v>
      </c>
      <c r="H5" s="1"/>
    </row>
    <row r="6" spans="1:8" ht="15.75" x14ac:dyDescent="0.25">
      <c r="A6" s="5"/>
      <c r="B6" s="5"/>
      <c r="C6" s="12" t="s">
        <v>13</v>
      </c>
      <c r="D6" s="12" t="s">
        <v>779</v>
      </c>
      <c r="E6" s="13" t="s">
        <v>15</v>
      </c>
      <c r="F6" s="14" t="s">
        <v>16</v>
      </c>
      <c r="G6" s="6" t="s">
        <v>17</v>
      </c>
      <c r="H6" s="8"/>
    </row>
    <row r="7" spans="1:8" ht="15.75" x14ac:dyDescent="0.25">
      <c r="A7" s="5"/>
      <c r="B7" s="5"/>
      <c r="C7" s="5"/>
      <c r="D7" s="5"/>
      <c r="E7" s="7"/>
      <c r="F7" s="5"/>
      <c r="G7" s="15"/>
    </row>
    <row r="8" spans="1:8" ht="19.5" x14ac:dyDescent="0.35">
      <c r="A8" s="189" t="s">
        <v>18</v>
      </c>
      <c r="B8" s="189"/>
      <c r="C8" s="189"/>
      <c r="D8" s="189"/>
      <c r="E8" s="189"/>
      <c r="F8" s="189"/>
      <c r="G8" s="189"/>
    </row>
    <row r="9" spans="1:8" x14ac:dyDescent="0.25">
      <c r="A9" s="4"/>
      <c r="B9" s="4"/>
      <c r="C9" s="4"/>
      <c r="D9" s="4"/>
      <c r="E9" s="16"/>
      <c r="F9" s="4"/>
      <c r="G9" s="4"/>
    </row>
    <row r="10" spans="1:8" ht="15.75" x14ac:dyDescent="0.25">
      <c r="A10" s="17" t="s">
        <v>19</v>
      </c>
      <c r="B10" s="5"/>
      <c r="C10" s="5"/>
      <c r="D10" s="5"/>
      <c r="E10" s="7"/>
      <c r="F10" s="5"/>
      <c r="G10" s="5"/>
    </row>
    <row r="11" spans="1:8" ht="15.75" x14ac:dyDescent="0.25">
      <c r="A11" s="18" t="s">
        <v>20</v>
      </c>
      <c r="B11" s="5"/>
      <c r="C11" s="5"/>
      <c r="D11" s="5"/>
      <c r="E11" s="7"/>
      <c r="F11" s="5"/>
      <c r="G11" s="5"/>
    </row>
    <row r="12" spans="1:8" ht="15.75" x14ac:dyDescent="0.25">
      <c r="A12" s="5" t="s">
        <v>21</v>
      </c>
      <c r="B12" s="5" t="s">
        <v>22</v>
      </c>
      <c r="C12" s="19">
        <v>10000</v>
      </c>
      <c r="D12" s="19">
        <v>10000</v>
      </c>
      <c r="E12" s="19">
        <v>7500.06</v>
      </c>
      <c r="F12" s="19">
        <v>10000</v>
      </c>
      <c r="G12" s="19">
        <v>10000</v>
      </c>
      <c r="H12" s="20"/>
    </row>
    <row r="13" spans="1:8" ht="15.75" x14ac:dyDescent="0.25">
      <c r="A13" s="5" t="s">
        <v>23</v>
      </c>
      <c r="B13" s="5" t="s">
        <v>24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/>
    </row>
    <row r="14" spans="1:8" ht="15.75" x14ac:dyDescent="0.25">
      <c r="A14" s="5" t="s">
        <v>25</v>
      </c>
      <c r="B14" s="5" t="s">
        <v>26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/>
    </row>
    <row r="15" spans="1:8" ht="18" x14ac:dyDescent="0.4">
      <c r="A15" s="5"/>
      <c r="B15" s="5" t="s">
        <v>27</v>
      </c>
      <c r="C15" s="21">
        <f>SUM(C12:C14)</f>
        <v>10000</v>
      </c>
      <c r="D15" s="21">
        <f>SUM(D12:D14)</f>
        <v>10000</v>
      </c>
      <c r="E15" s="21">
        <f>SUM(E12:E14)</f>
        <v>7500.06</v>
      </c>
      <c r="F15" s="21">
        <v>0</v>
      </c>
      <c r="G15" s="21">
        <f>SUM(G12:G14)</f>
        <v>10000</v>
      </c>
      <c r="H15" s="21"/>
    </row>
    <row r="16" spans="1:8" ht="15.75" x14ac:dyDescent="0.25">
      <c r="A16" s="17" t="s">
        <v>28</v>
      </c>
      <c r="B16" s="17"/>
      <c r="C16" s="22">
        <f t="shared" ref="C16:G16" si="0">SUM(C15)</f>
        <v>10000</v>
      </c>
      <c r="D16" s="22">
        <f t="shared" si="0"/>
        <v>10000</v>
      </c>
      <c r="E16" s="22">
        <f t="shared" si="0"/>
        <v>7500.06</v>
      </c>
      <c r="F16" s="22">
        <f>SUM(F12:F15)</f>
        <v>10000</v>
      </c>
      <c r="G16" s="22">
        <f t="shared" si="0"/>
        <v>10000</v>
      </c>
      <c r="H16" s="22"/>
    </row>
    <row r="17" spans="1:8" ht="15.75" x14ac:dyDescent="0.25">
      <c r="A17" s="17"/>
      <c r="B17" s="5"/>
      <c r="C17" s="19"/>
      <c r="D17" s="22"/>
      <c r="E17" s="22"/>
      <c r="F17" s="23"/>
      <c r="G17" s="22"/>
      <c r="H17" s="22"/>
    </row>
    <row r="18" spans="1:8" ht="15.75" x14ac:dyDescent="0.25">
      <c r="A18" s="17" t="s">
        <v>29</v>
      </c>
      <c r="B18" s="5"/>
      <c r="C18" s="19"/>
      <c r="D18" s="19"/>
      <c r="E18" s="19"/>
      <c r="F18" s="19"/>
      <c r="G18" s="19"/>
      <c r="H18" s="19"/>
    </row>
    <row r="19" spans="1:8" ht="15.75" x14ac:dyDescent="0.25">
      <c r="A19" s="18" t="s">
        <v>30</v>
      </c>
      <c r="B19" s="5"/>
      <c r="C19" s="19"/>
      <c r="D19" s="19"/>
      <c r="E19" s="19"/>
      <c r="F19" s="19"/>
      <c r="G19" s="19"/>
      <c r="H19" s="19"/>
    </row>
    <row r="20" spans="1:8" ht="15.75" x14ac:dyDescent="0.25">
      <c r="A20" s="5" t="s">
        <v>31</v>
      </c>
      <c r="B20" s="5" t="s">
        <v>22</v>
      </c>
      <c r="C20" s="19"/>
      <c r="D20" s="19"/>
      <c r="E20" s="19"/>
      <c r="F20" s="19"/>
      <c r="G20" s="19"/>
      <c r="H20" s="19"/>
    </row>
    <row r="21" spans="1:8" ht="15.75" x14ac:dyDescent="0.25">
      <c r="A21" s="5" t="s">
        <v>32</v>
      </c>
      <c r="B21" s="5" t="s">
        <v>24</v>
      </c>
      <c r="C21" s="19"/>
      <c r="D21" s="19"/>
      <c r="E21" s="19"/>
      <c r="F21" s="19"/>
      <c r="G21" s="19"/>
      <c r="H21" s="19"/>
    </row>
    <row r="22" spans="1:8" ht="15.75" x14ac:dyDescent="0.25">
      <c r="A22" s="5" t="s">
        <v>33</v>
      </c>
      <c r="B22" s="5" t="s">
        <v>26</v>
      </c>
      <c r="C22" s="19"/>
      <c r="D22" s="19"/>
      <c r="E22" s="19"/>
      <c r="F22" s="19"/>
      <c r="G22" s="19"/>
      <c r="H22" s="19"/>
    </row>
    <row r="23" spans="1:8" ht="15.75" x14ac:dyDescent="0.25">
      <c r="A23" s="5"/>
      <c r="B23" s="5" t="s">
        <v>27</v>
      </c>
      <c r="C23" s="19"/>
      <c r="D23" s="19"/>
      <c r="E23" s="19"/>
      <c r="F23" s="19"/>
      <c r="G23" s="19"/>
      <c r="H23" s="19"/>
    </row>
    <row r="24" spans="1:8" ht="18" x14ac:dyDescent="0.4">
      <c r="A24" s="17" t="s">
        <v>34</v>
      </c>
      <c r="B24" s="5"/>
      <c r="C24" s="21">
        <f>SUM(C18:C23)</f>
        <v>0</v>
      </c>
      <c r="D24" s="21">
        <f>SUM(D18:D23)</f>
        <v>0</v>
      </c>
      <c r="E24" s="21">
        <f>SUM(E18:E23)</f>
        <v>0</v>
      </c>
      <c r="F24" s="21">
        <f>SUM(F18:F23)</f>
        <v>0</v>
      </c>
      <c r="G24" s="21">
        <f>G23</f>
        <v>0</v>
      </c>
      <c r="H24" s="21"/>
    </row>
    <row r="25" spans="1:8" ht="15.75" x14ac:dyDescent="0.25">
      <c r="A25" s="5"/>
      <c r="B25" s="5"/>
      <c r="C25" s="19"/>
      <c r="D25" s="19"/>
      <c r="E25" s="19"/>
      <c r="F25" s="19"/>
      <c r="G25" s="19"/>
      <c r="H25" s="19"/>
    </row>
    <row r="26" spans="1:8" ht="15.75" x14ac:dyDescent="0.25">
      <c r="A26" s="17" t="s">
        <v>35</v>
      </c>
      <c r="B26" s="5"/>
      <c r="C26" s="19"/>
      <c r="D26" s="19"/>
      <c r="E26" s="19"/>
      <c r="F26" s="19"/>
      <c r="G26" s="19"/>
      <c r="H26" s="19"/>
    </row>
    <row r="27" spans="1:8" ht="15.75" x14ac:dyDescent="0.25">
      <c r="A27" s="18" t="s">
        <v>36</v>
      </c>
      <c r="B27" s="5"/>
      <c r="C27" s="19"/>
      <c r="D27" s="19"/>
      <c r="E27" s="19"/>
      <c r="F27" s="19"/>
      <c r="G27" s="19"/>
      <c r="H27" s="19"/>
    </row>
    <row r="28" spans="1:8" ht="15.75" x14ac:dyDescent="0.25">
      <c r="A28" s="5" t="s">
        <v>37</v>
      </c>
      <c r="B28" s="5" t="s">
        <v>22</v>
      </c>
      <c r="C28" s="19">
        <v>6000</v>
      </c>
      <c r="D28" s="19">
        <v>6000</v>
      </c>
      <c r="E28" s="19">
        <v>4500</v>
      </c>
      <c r="F28" s="19">
        <v>5000</v>
      </c>
      <c r="G28" s="23">
        <v>5000</v>
      </c>
      <c r="H28" s="24"/>
    </row>
    <row r="29" spans="1:8" ht="15.75" x14ac:dyDescent="0.25">
      <c r="A29" s="5" t="s">
        <v>38</v>
      </c>
      <c r="B29" s="5" t="s">
        <v>24</v>
      </c>
      <c r="C29" s="19">
        <v>0</v>
      </c>
      <c r="D29" s="19">
        <v>0</v>
      </c>
      <c r="E29" s="19">
        <v>0</v>
      </c>
      <c r="F29" s="19"/>
      <c r="G29" s="19"/>
      <c r="H29" s="19"/>
    </row>
    <row r="30" spans="1:8" ht="18" x14ac:dyDescent="0.4">
      <c r="A30" s="5" t="s">
        <v>39</v>
      </c>
      <c r="B30" s="5" t="s">
        <v>26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/>
    </row>
    <row r="31" spans="1:8" ht="15.75" x14ac:dyDescent="0.25">
      <c r="A31" s="5"/>
      <c r="B31" s="5" t="s">
        <v>27</v>
      </c>
      <c r="C31" s="22">
        <f t="shared" ref="C31:G31" si="1">SUM(C28:C30)</f>
        <v>6000</v>
      </c>
      <c r="D31" s="22">
        <f t="shared" si="1"/>
        <v>6000</v>
      </c>
      <c r="E31" s="22">
        <f t="shared" si="1"/>
        <v>4500</v>
      </c>
      <c r="F31" s="22">
        <f>SUM(F28:F30)</f>
        <v>5000</v>
      </c>
      <c r="G31" s="22">
        <f t="shared" si="1"/>
        <v>5000</v>
      </c>
      <c r="H31" s="22"/>
    </row>
    <row r="32" spans="1:8" ht="15.75" x14ac:dyDescent="0.25">
      <c r="A32" s="18" t="s">
        <v>40</v>
      </c>
      <c r="B32" s="5"/>
      <c r="C32" s="19"/>
      <c r="D32" s="19"/>
      <c r="E32" s="19"/>
      <c r="F32" s="19"/>
      <c r="G32" s="19"/>
      <c r="H32" s="19"/>
    </row>
    <row r="33" spans="1:8" ht="15.75" x14ac:dyDescent="0.25">
      <c r="A33" s="5" t="s">
        <v>41</v>
      </c>
      <c r="B33" s="5" t="s">
        <v>22</v>
      </c>
      <c r="C33" s="19"/>
      <c r="D33" s="19"/>
      <c r="E33" s="19"/>
      <c r="F33" s="19"/>
      <c r="G33" s="19"/>
      <c r="H33" s="19"/>
    </row>
    <row r="34" spans="1:8" ht="15.75" x14ac:dyDescent="0.25">
      <c r="A34" s="5" t="s">
        <v>42</v>
      </c>
      <c r="B34" s="5" t="s">
        <v>24</v>
      </c>
      <c r="C34" s="19"/>
      <c r="D34" s="19"/>
      <c r="E34" s="19"/>
      <c r="F34" s="19"/>
      <c r="G34" s="19"/>
      <c r="H34" s="19"/>
    </row>
    <row r="35" spans="1:8" ht="15.75" x14ac:dyDescent="0.25">
      <c r="A35" s="5" t="s">
        <v>43</v>
      </c>
      <c r="B35" s="5" t="s">
        <v>26</v>
      </c>
      <c r="C35" s="19"/>
      <c r="D35" s="19"/>
      <c r="E35" s="19"/>
      <c r="F35" s="19"/>
      <c r="G35" s="19"/>
      <c r="H35" s="19"/>
    </row>
    <row r="36" spans="1:8" ht="18" x14ac:dyDescent="0.4">
      <c r="A36" s="5"/>
      <c r="B36" s="5" t="s">
        <v>27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/>
    </row>
    <row r="37" spans="1:8" ht="15.75" x14ac:dyDescent="0.25">
      <c r="A37" s="17" t="s">
        <v>44</v>
      </c>
      <c r="B37" s="5"/>
      <c r="C37" s="22">
        <f t="shared" ref="C37:G37" si="2">SUM(C31+C36)</f>
        <v>6000</v>
      </c>
      <c r="D37" s="22">
        <f t="shared" si="2"/>
        <v>6000</v>
      </c>
      <c r="E37" s="22">
        <f t="shared" si="2"/>
        <v>4500</v>
      </c>
      <c r="F37" s="22">
        <f t="shared" si="2"/>
        <v>5000</v>
      </c>
      <c r="G37" s="22">
        <f t="shared" si="2"/>
        <v>5000</v>
      </c>
      <c r="H37" s="22"/>
    </row>
    <row r="38" spans="1:8" ht="15.75" x14ac:dyDescent="0.25">
      <c r="A38" s="5"/>
      <c r="B38" s="5"/>
      <c r="C38" s="19"/>
      <c r="D38" s="19"/>
      <c r="E38" s="19"/>
      <c r="F38" s="23"/>
      <c r="G38" s="19"/>
      <c r="H38" s="19"/>
    </row>
    <row r="39" spans="1:8" ht="15.75" x14ac:dyDescent="0.25">
      <c r="A39" s="17" t="s">
        <v>45</v>
      </c>
      <c r="B39" s="5"/>
      <c r="C39" s="19"/>
      <c r="D39" s="19"/>
      <c r="E39" s="19"/>
      <c r="F39" s="19"/>
      <c r="G39" s="19"/>
      <c r="H39" s="19"/>
    </row>
    <row r="40" spans="1:8" ht="15.75" x14ac:dyDescent="0.25">
      <c r="A40" s="18" t="s">
        <v>46</v>
      </c>
      <c r="B40" s="5"/>
      <c r="C40" s="19"/>
      <c r="D40" s="19"/>
      <c r="E40" s="19"/>
      <c r="F40" s="19"/>
      <c r="G40" s="19"/>
      <c r="H40" s="19"/>
    </row>
    <row r="41" spans="1:8" ht="15.75" x14ac:dyDescent="0.25">
      <c r="A41" s="5" t="s">
        <v>47</v>
      </c>
      <c r="B41" s="5" t="s">
        <v>22</v>
      </c>
      <c r="C41" s="19"/>
      <c r="D41" s="19"/>
      <c r="E41" s="19"/>
      <c r="F41" s="19"/>
      <c r="G41" s="19"/>
      <c r="H41" s="19"/>
    </row>
    <row r="42" spans="1:8" ht="15.75" x14ac:dyDescent="0.25">
      <c r="A42" s="5" t="s">
        <v>48</v>
      </c>
      <c r="B42" s="5" t="s">
        <v>24</v>
      </c>
      <c r="C42" s="19"/>
      <c r="D42" s="19"/>
      <c r="E42" s="19"/>
      <c r="F42" s="19"/>
      <c r="G42" s="19"/>
      <c r="H42" s="19"/>
    </row>
    <row r="43" spans="1:8" ht="15.75" x14ac:dyDescent="0.25">
      <c r="A43" s="5" t="s">
        <v>49</v>
      </c>
      <c r="B43" s="5" t="s">
        <v>26</v>
      </c>
      <c r="C43" s="19"/>
      <c r="D43" s="19"/>
      <c r="E43" s="19"/>
      <c r="F43" s="19"/>
      <c r="G43" s="19"/>
      <c r="H43" s="19"/>
    </row>
    <row r="44" spans="1:8" ht="15.75" x14ac:dyDescent="0.25">
      <c r="A44" s="5"/>
      <c r="B44" s="5" t="s">
        <v>27</v>
      </c>
      <c r="C44" s="19"/>
      <c r="D44" s="19"/>
      <c r="E44" s="19"/>
      <c r="F44" s="19"/>
      <c r="G44" s="19"/>
      <c r="H44" s="19"/>
    </row>
    <row r="45" spans="1:8" ht="15.75" x14ac:dyDescent="0.25">
      <c r="A45" s="18" t="s">
        <v>50</v>
      </c>
      <c r="B45" s="5"/>
      <c r="C45" s="19"/>
      <c r="D45" s="19"/>
      <c r="E45" s="19"/>
      <c r="F45" s="19"/>
      <c r="G45" s="19"/>
      <c r="H45" s="19"/>
    </row>
    <row r="46" spans="1:8" ht="15.75" x14ac:dyDescent="0.25">
      <c r="A46" s="5" t="s">
        <v>51</v>
      </c>
      <c r="B46" s="5" t="s">
        <v>22</v>
      </c>
      <c r="C46" s="19"/>
      <c r="D46" s="19"/>
      <c r="E46" s="19"/>
      <c r="F46" s="19"/>
      <c r="G46" s="19"/>
      <c r="H46" s="19"/>
    </row>
    <row r="47" spans="1:8" ht="15.75" x14ac:dyDescent="0.25">
      <c r="A47" s="5" t="s">
        <v>52</v>
      </c>
      <c r="B47" s="5" t="s">
        <v>24</v>
      </c>
      <c r="C47" s="19"/>
      <c r="D47" s="19"/>
      <c r="E47" s="19"/>
      <c r="F47" s="19"/>
      <c r="G47" s="19"/>
      <c r="H47" s="19"/>
    </row>
    <row r="48" spans="1:8" ht="15.75" x14ac:dyDescent="0.25">
      <c r="A48" s="5" t="s">
        <v>53</v>
      </c>
      <c r="B48" s="5" t="s">
        <v>26</v>
      </c>
      <c r="C48" s="19"/>
      <c r="D48" s="19"/>
      <c r="E48" s="19"/>
      <c r="F48" s="19"/>
      <c r="G48" s="19"/>
      <c r="H48" s="19"/>
    </row>
    <row r="49" spans="1:8" ht="15.75" x14ac:dyDescent="0.25">
      <c r="A49" s="5"/>
      <c r="B49" s="5" t="s">
        <v>27</v>
      </c>
      <c r="C49" s="19"/>
      <c r="D49" s="19"/>
      <c r="E49" s="19"/>
      <c r="F49" s="19"/>
      <c r="G49" s="19"/>
    </row>
    <row r="50" spans="1:8" ht="15.75" x14ac:dyDescent="0.25">
      <c r="A50" s="5"/>
      <c r="B50" s="5"/>
      <c r="C50" s="19"/>
      <c r="D50" s="19"/>
      <c r="E50" s="19"/>
      <c r="F50" s="19"/>
      <c r="G50" s="19"/>
    </row>
    <row r="51" spans="1:8" ht="15.75" x14ac:dyDescent="0.25">
      <c r="A51" s="5"/>
      <c r="B51" s="5"/>
      <c r="C51" s="19"/>
      <c r="D51" s="19"/>
      <c r="E51" s="19"/>
      <c r="F51" s="19"/>
      <c r="G51" s="19"/>
    </row>
    <row r="52" spans="1:8" ht="15.75" x14ac:dyDescent="0.25">
      <c r="A52" s="5"/>
      <c r="B52" s="5"/>
      <c r="C52" s="19"/>
      <c r="D52" s="19"/>
      <c r="E52" s="19"/>
      <c r="F52" s="19"/>
      <c r="G52" s="19"/>
    </row>
    <row r="53" spans="1:8" ht="15.75" x14ac:dyDescent="0.25">
      <c r="A53" s="5"/>
      <c r="B53" s="5"/>
      <c r="C53" s="19"/>
      <c r="D53" s="19"/>
      <c r="E53" s="19"/>
      <c r="F53" s="19"/>
      <c r="G53" s="19"/>
    </row>
    <row r="54" spans="1:8" ht="15.75" x14ac:dyDescent="0.25">
      <c r="A54" s="5"/>
      <c r="B54" s="5"/>
      <c r="C54" s="19"/>
      <c r="D54" s="19"/>
      <c r="E54" s="19"/>
      <c r="F54" s="19"/>
      <c r="G54" s="19"/>
    </row>
    <row r="55" spans="1:8" ht="15.75" x14ac:dyDescent="0.25">
      <c r="A55" s="5"/>
      <c r="B55" s="5"/>
      <c r="C55" s="19"/>
      <c r="D55" s="19"/>
      <c r="E55" s="19"/>
      <c r="F55" s="19"/>
      <c r="G55" s="19"/>
    </row>
    <row r="56" spans="1:8" ht="15.75" x14ac:dyDescent="0.25">
      <c r="A56" s="5"/>
      <c r="B56" s="5"/>
      <c r="C56" s="19"/>
      <c r="D56" s="19"/>
      <c r="E56" s="19"/>
      <c r="F56" s="19"/>
      <c r="G56" s="19"/>
    </row>
    <row r="57" spans="1:8" ht="15.75" x14ac:dyDescent="0.25">
      <c r="A57" s="5"/>
      <c r="B57" s="5"/>
      <c r="C57" s="19"/>
      <c r="D57" s="19"/>
      <c r="E57" s="19"/>
      <c r="F57" s="19"/>
      <c r="G57" s="19"/>
    </row>
    <row r="58" spans="1:8" ht="15.75" x14ac:dyDescent="0.25">
      <c r="A58" s="5"/>
      <c r="B58" s="5"/>
      <c r="C58" s="19"/>
      <c r="D58" s="19"/>
      <c r="E58" s="19"/>
      <c r="F58" s="19"/>
      <c r="G58" s="19"/>
    </row>
    <row r="59" spans="1:8" ht="15.75" x14ac:dyDescent="0.25">
      <c r="A59" s="5"/>
      <c r="B59" s="5"/>
      <c r="C59" s="19"/>
      <c r="D59" s="19"/>
      <c r="E59" s="19"/>
      <c r="F59" s="19"/>
      <c r="G59" s="19"/>
    </row>
    <row r="60" spans="1:8" ht="15.75" x14ac:dyDescent="0.25">
      <c r="A60" s="5"/>
      <c r="B60" s="5"/>
      <c r="C60" s="19"/>
      <c r="D60" s="19"/>
      <c r="E60" s="19"/>
      <c r="F60" s="19"/>
      <c r="G60" s="19"/>
    </row>
    <row r="61" spans="1:8" ht="15.75" x14ac:dyDescent="0.25">
      <c r="A61" s="5"/>
      <c r="B61" s="5"/>
      <c r="C61" s="19"/>
      <c r="D61" s="19"/>
      <c r="E61" s="19"/>
      <c r="F61" s="19"/>
      <c r="G61" s="19"/>
    </row>
    <row r="62" spans="1:8" ht="15.75" x14ac:dyDescent="0.25">
      <c r="A62" s="5"/>
      <c r="B62" s="5"/>
      <c r="C62" s="19"/>
      <c r="D62" s="19"/>
      <c r="E62" s="19"/>
      <c r="F62" s="19"/>
      <c r="G62" s="19"/>
    </row>
    <row r="63" spans="1:8" ht="15.75" x14ac:dyDescent="0.25">
      <c r="A63" s="162" t="s">
        <v>54</v>
      </c>
      <c r="B63" s="162"/>
      <c r="C63" s="162"/>
      <c r="D63" s="162"/>
      <c r="E63" s="162"/>
      <c r="F63" s="162"/>
      <c r="G63" s="162"/>
    </row>
    <row r="64" spans="1:8" ht="15.75" x14ac:dyDescent="0.25">
      <c r="A64" s="5"/>
      <c r="B64" s="5"/>
      <c r="C64" s="8" t="s">
        <v>6</v>
      </c>
      <c r="D64" s="1" t="s">
        <v>7</v>
      </c>
      <c r="E64" s="9" t="s">
        <v>8</v>
      </c>
      <c r="F64" s="10" t="s">
        <v>9</v>
      </c>
      <c r="G64" s="6" t="s">
        <v>10</v>
      </c>
      <c r="H64" s="1"/>
    </row>
    <row r="65" spans="1:8" ht="15.75" x14ac:dyDescent="0.25">
      <c r="A65" s="5"/>
      <c r="B65" s="5"/>
      <c r="C65" s="8" t="s">
        <v>11</v>
      </c>
      <c r="D65" s="1" t="s">
        <v>12</v>
      </c>
      <c r="E65" s="9" t="s">
        <v>780</v>
      </c>
      <c r="F65" s="11" t="s">
        <v>14</v>
      </c>
      <c r="G65" s="6" t="s">
        <v>9</v>
      </c>
      <c r="H65" s="1"/>
    </row>
    <row r="66" spans="1:8" ht="15.75" x14ac:dyDescent="0.25">
      <c r="A66" s="5"/>
      <c r="B66" s="5"/>
      <c r="C66" s="12" t="s">
        <v>13</v>
      </c>
      <c r="D66" s="12" t="s">
        <v>779</v>
      </c>
      <c r="E66" s="13" t="s">
        <v>15</v>
      </c>
      <c r="F66" s="14" t="s">
        <v>16</v>
      </c>
      <c r="G66" s="6" t="s">
        <v>17</v>
      </c>
      <c r="H66" s="8"/>
    </row>
    <row r="67" spans="1:8" ht="15.75" x14ac:dyDescent="0.25">
      <c r="A67" s="5"/>
      <c r="B67" s="5"/>
      <c r="C67" s="19"/>
      <c r="D67" s="19"/>
      <c r="E67" s="19"/>
      <c r="F67" s="19"/>
      <c r="G67" s="19"/>
      <c r="H67" s="19"/>
    </row>
    <row r="68" spans="1:8" ht="15.75" x14ac:dyDescent="0.25">
      <c r="A68" s="17" t="s">
        <v>55</v>
      </c>
      <c r="B68" s="5"/>
      <c r="C68" s="5"/>
      <c r="D68" s="5"/>
      <c r="E68" s="7"/>
      <c r="F68" s="5"/>
      <c r="G68" s="5"/>
      <c r="H68" s="5"/>
    </row>
    <row r="69" spans="1:8" ht="15.75" x14ac:dyDescent="0.25">
      <c r="A69" s="18" t="s">
        <v>56</v>
      </c>
      <c r="B69" s="5"/>
      <c r="C69" s="5"/>
      <c r="D69" s="5"/>
      <c r="E69" s="7"/>
      <c r="F69" s="25"/>
      <c r="G69" s="5"/>
      <c r="H69" s="25"/>
    </row>
    <row r="70" spans="1:8" ht="15.75" x14ac:dyDescent="0.25">
      <c r="A70" s="5" t="s">
        <v>789</v>
      </c>
      <c r="B70" s="5" t="s">
        <v>803</v>
      </c>
      <c r="C70" s="19">
        <v>62225.1</v>
      </c>
      <c r="D70" s="19">
        <v>65337</v>
      </c>
      <c r="E70" s="19">
        <v>50781.58</v>
      </c>
      <c r="F70" s="23">
        <v>48000</v>
      </c>
      <c r="G70" s="19">
        <v>48000</v>
      </c>
      <c r="H70" s="23"/>
    </row>
    <row r="71" spans="1:8" ht="15.75" x14ac:dyDescent="0.25">
      <c r="A71" s="5" t="s">
        <v>788</v>
      </c>
      <c r="B71" s="5" t="s">
        <v>804</v>
      </c>
      <c r="C71" s="19"/>
      <c r="D71" s="19"/>
      <c r="E71" s="19"/>
      <c r="F71" s="23">
        <v>15000</v>
      </c>
      <c r="G71" s="19">
        <v>15000</v>
      </c>
      <c r="H71" s="23"/>
    </row>
    <row r="72" spans="1:8" ht="15.75" x14ac:dyDescent="0.25">
      <c r="A72" s="5" t="s">
        <v>57</v>
      </c>
      <c r="B72" s="5" t="s">
        <v>24</v>
      </c>
      <c r="C72" s="19">
        <v>0</v>
      </c>
      <c r="D72" s="19">
        <v>0</v>
      </c>
      <c r="E72" s="19">
        <v>0</v>
      </c>
      <c r="F72" s="23">
        <v>0</v>
      </c>
      <c r="G72" s="19">
        <v>0</v>
      </c>
      <c r="H72" s="26"/>
    </row>
    <row r="73" spans="1:8" ht="18" x14ac:dyDescent="0.4">
      <c r="A73" s="5" t="s">
        <v>58</v>
      </c>
      <c r="B73" s="5" t="s">
        <v>26</v>
      </c>
      <c r="C73" s="21">
        <v>16000</v>
      </c>
      <c r="D73" s="21">
        <v>23212</v>
      </c>
      <c r="E73" s="21">
        <v>23211.49</v>
      </c>
      <c r="F73" s="21">
        <v>15000</v>
      </c>
      <c r="G73" s="21">
        <v>15000</v>
      </c>
      <c r="H73" s="21"/>
    </row>
    <row r="74" spans="1:8" ht="15.75" x14ac:dyDescent="0.25">
      <c r="A74" s="5"/>
      <c r="B74" s="5" t="s">
        <v>27</v>
      </c>
      <c r="C74" s="23">
        <f t="shared" ref="C74:G74" si="3">SUM(C70:C73)</f>
        <v>78225.100000000006</v>
      </c>
      <c r="D74" s="23">
        <f t="shared" si="3"/>
        <v>88549</v>
      </c>
      <c r="E74" s="23">
        <f t="shared" si="3"/>
        <v>73993.070000000007</v>
      </c>
      <c r="F74" s="23">
        <f>SUM(F70:F73)</f>
        <v>78000</v>
      </c>
      <c r="G74" s="23">
        <f t="shared" si="3"/>
        <v>78000</v>
      </c>
      <c r="H74" s="23"/>
    </row>
    <row r="75" spans="1:8" ht="15.75" x14ac:dyDescent="0.25">
      <c r="A75" s="5"/>
      <c r="B75" s="5"/>
      <c r="C75" s="5"/>
      <c r="D75" s="5"/>
      <c r="E75" s="7"/>
      <c r="F75" s="5"/>
      <c r="G75" s="5"/>
      <c r="H75" s="5"/>
    </row>
    <row r="76" spans="1:8" ht="15.75" x14ac:dyDescent="0.25">
      <c r="A76" s="18" t="s">
        <v>11</v>
      </c>
      <c r="B76" s="5"/>
      <c r="C76" s="5"/>
      <c r="D76" s="5"/>
      <c r="E76" s="7"/>
      <c r="F76" s="5"/>
      <c r="G76" s="5"/>
      <c r="H76" s="5"/>
    </row>
    <row r="77" spans="1:8" ht="15.75" x14ac:dyDescent="0.25">
      <c r="A77" s="5" t="s">
        <v>59</v>
      </c>
      <c r="B77" s="5" t="s">
        <v>22</v>
      </c>
      <c r="C77" s="5"/>
      <c r="D77" s="5"/>
      <c r="E77" s="7"/>
      <c r="F77" s="5"/>
      <c r="G77" s="5"/>
      <c r="H77" s="5"/>
    </row>
    <row r="78" spans="1:8" ht="15.75" x14ac:dyDescent="0.25">
      <c r="A78" s="5" t="s">
        <v>60</v>
      </c>
      <c r="B78" s="5" t="s">
        <v>24</v>
      </c>
      <c r="C78" s="5"/>
      <c r="D78" s="5"/>
      <c r="E78" s="7"/>
      <c r="F78" s="5"/>
      <c r="G78" s="5"/>
      <c r="H78" s="5"/>
    </row>
    <row r="79" spans="1:8" ht="15.75" x14ac:dyDescent="0.25">
      <c r="A79" s="5" t="s">
        <v>61</v>
      </c>
      <c r="B79" s="5" t="s">
        <v>26</v>
      </c>
      <c r="C79" s="19"/>
      <c r="D79" s="19"/>
      <c r="E79" s="19"/>
      <c r="F79" s="19"/>
      <c r="G79" s="19"/>
      <c r="H79" s="19"/>
    </row>
    <row r="80" spans="1:8" ht="15.75" x14ac:dyDescent="0.25">
      <c r="A80" s="5"/>
      <c r="B80" s="5" t="s">
        <v>27</v>
      </c>
      <c r="C80" s="22">
        <f>SUM(C79)</f>
        <v>0</v>
      </c>
      <c r="D80" s="27">
        <f>SUM(D79)</f>
        <v>0</v>
      </c>
      <c r="E80" s="27">
        <f>SUM(E79)</f>
        <v>0</v>
      </c>
      <c r="F80" s="27">
        <v>0</v>
      </c>
      <c r="G80" s="27">
        <v>0</v>
      </c>
      <c r="H80" s="27"/>
    </row>
    <row r="81" spans="1:8" ht="15.75" x14ac:dyDescent="0.25">
      <c r="A81" s="5"/>
      <c r="B81" s="5"/>
      <c r="C81" s="5"/>
      <c r="D81" s="7"/>
      <c r="E81" s="7"/>
      <c r="F81" s="7"/>
      <c r="G81" s="7"/>
      <c r="H81" s="7"/>
    </row>
    <row r="82" spans="1:8" ht="15.75" x14ac:dyDescent="0.25">
      <c r="A82" s="18" t="s">
        <v>62</v>
      </c>
      <c r="B82" s="5"/>
      <c r="C82" s="5"/>
      <c r="D82" s="5"/>
      <c r="E82" s="7"/>
      <c r="F82" s="5"/>
      <c r="G82" s="5"/>
      <c r="H82" s="5"/>
    </row>
    <row r="83" spans="1:8" ht="15.75" x14ac:dyDescent="0.25">
      <c r="A83" s="5" t="s">
        <v>63</v>
      </c>
      <c r="B83" s="5" t="s">
        <v>22</v>
      </c>
      <c r="C83" s="5"/>
      <c r="D83" s="5"/>
      <c r="E83" s="7"/>
      <c r="F83" s="5"/>
      <c r="G83" s="5"/>
      <c r="H83" s="5"/>
    </row>
    <row r="84" spans="1:8" ht="15.75" x14ac:dyDescent="0.25">
      <c r="A84" s="5" t="s">
        <v>64</v>
      </c>
      <c r="B84" s="5" t="s">
        <v>24</v>
      </c>
      <c r="C84" s="5"/>
      <c r="D84" s="5"/>
      <c r="E84" s="7"/>
      <c r="F84" s="5"/>
      <c r="G84" s="5"/>
      <c r="H84" s="5"/>
    </row>
    <row r="85" spans="1:8" ht="15.75" x14ac:dyDescent="0.25">
      <c r="A85" s="5" t="s">
        <v>65</v>
      </c>
      <c r="B85" s="5" t="s">
        <v>26</v>
      </c>
      <c r="C85" s="5"/>
      <c r="D85" s="5"/>
      <c r="E85" s="7"/>
      <c r="F85" s="5"/>
      <c r="G85" s="5"/>
      <c r="H85" s="5"/>
    </row>
    <row r="86" spans="1:8" ht="15.75" x14ac:dyDescent="0.25">
      <c r="A86" s="5"/>
      <c r="B86" s="5" t="s">
        <v>27</v>
      </c>
      <c r="C86" s="5"/>
      <c r="D86" s="5"/>
      <c r="E86" s="7"/>
      <c r="F86" s="5"/>
      <c r="G86" s="5"/>
      <c r="H86" s="5"/>
    </row>
    <row r="87" spans="1:8" ht="15.75" x14ac:dyDescent="0.25">
      <c r="A87" s="5"/>
      <c r="B87" s="5"/>
      <c r="C87" s="5"/>
      <c r="D87" s="5"/>
      <c r="E87" s="7"/>
      <c r="F87" s="5"/>
      <c r="G87" s="5"/>
      <c r="H87" s="5"/>
    </row>
    <row r="88" spans="1:8" ht="15.75" x14ac:dyDescent="0.25">
      <c r="A88" s="18" t="s">
        <v>66</v>
      </c>
      <c r="B88" s="5"/>
      <c r="C88" s="5"/>
      <c r="D88" s="5"/>
      <c r="E88" s="7"/>
      <c r="F88" s="5"/>
      <c r="G88" s="5"/>
      <c r="H88" s="5"/>
    </row>
    <row r="89" spans="1:8" ht="15.75" x14ac:dyDescent="0.25">
      <c r="A89" s="5" t="s">
        <v>67</v>
      </c>
      <c r="B89" s="5" t="s">
        <v>22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5"/>
    </row>
    <row r="90" spans="1:8" ht="15.75" x14ac:dyDescent="0.25">
      <c r="A90" s="5" t="s">
        <v>68</v>
      </c>
      <c r="B90" s="5" t="s">
        <v>24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5"/>
    </row>
    <row r="91" spans="1:8" ht="18" x14ac:dyDescent="0.4">
      <c r="A91" s="5" t="s">
        <v>69</v>
      </c>
      <c r="B91" s="5" t="s">
        <v>805</v>
      </c>
      <c r="C91" s="21">
        <v>600</v>
      </c>
      <c r="D91" s="21">
        <v>600</v>
      </c>
      <c r="E91" s="21">
        <v>0</v>
      </c>
      <c r="F91" s="21">
        <v>600</v>
      </c>
      <c r="G91" s="21">
        <v>600</v>
      </c>
      <c r="H91" s="21"/>
    </row>
    <row r="92" spans="1:8" ht="15.75" x14ac:dyDescent="0.25">
      <c r="A92" s="5"/>
      <c r="B92" s="5" t="s">
        <v>27</v>
      </c>
      <c r="C92" s="23">
        <f>SUM(C91)</f>
        <v>600</v>
      </c>
      <c r="D92" s="28">
        <f>SUM(D91)</f>
        <v>600</v>
      </c>
      <c r="E92" s="28">
        <f>SUM(E91)</f>
        <v>0</v>
      </c>
      <c r="F92" s="28">
        <f>SUM(F91)</f>
        <v>600</v>
      </c>
      <c r="G92" s="28">
        <f>SUM(G89:G91)</f>
        <v>600</v>
      </c>
      <c r="H92" s="28"/>
    </row>
    <row r="93" spans="1:8" ht="15.75" x14ac:dyDescent="0.25">
      <c r="A93" s="5"/>
      <c r="B93" s="5"/>
      <c r="C93" s="5"/>
      <c r="D93" s="5"/>
      <c r="E93" s="7"/>
      <c r="F93" s="5"/>
      <c r="G93" s="5"/>
      <c r="H93" s="5"/>
    </row>
    <row r="94" spans="1:8" ht="15.75" x14ac:dyDescent="0.25">
      <c r="A94" s="18" t="s">
        <v>70</v>
      </c>
      <c r="B94" s="5"/>
      <c r="C94" s="5"/>
      <c r="D94" s="5"/>
      <c r="E94" s="7"/>
      <c r="F94" s="5"/>
      <c r="G94" s="5"/>
      <c r="H94" s="5"/>
    </row>
    <row r="95" spans="1:8" ht="15.75" x14ac:dyDescent="0.25">
      <c r="A95" s="5" t="s">
        <v>71</v>
      </c>
      <c r="B95" s="5" t="s">
        <v>22</v>
      </c>
      <c r="C95" s="5"/>
      <c r="D95" s="5"/>
      <c r="E95" s="7"/>
      <c r="F95" s="5"/>
      <c r="G95" s="5"/>
      <c r="H95" s="5"/>
    </row>
    <row r="96" spans="1:8" ht="15.75" x14ac:dyDescent="0.25">
      <c r="A96" s="5" t="s">
        <v>72</v>
      </c>
      <c r="B96" s="5" t="s">
        <v>24</v>
      </c>
      <c r="C96" s="5"/>
      <c r="D96" s="5"/>
      <c r="E96" s="7"/>
      <c r="F96" s="5"/>
      <c r="G96" s="5"/>
      <c r="H96" s="5"/>
    </row>
    <row r="97" spans="1:8" ht="15.75" x14ac:dyDescent="0.25">
      <c r="A97" s="5" t="s">
        <v>73</v>
      </c>
      <c r="B97" s="5" t="s">
        <v>26</v>
      </c>
      <c r="C97" s="5"/>
      <c r="D97" s="5"/>
      <c r="E97" s="7"/>
      <c r="F97" s="5"/>
      <c r="G97" s="5"/>
      <c r="H97" s="5"/>
    </row>
    <row r="98" spans="1:8" ht="15.75" x14ac:dyDescent="0.25">
      <c r="A98" s="5"/>
      <c r="B98" s="5" t="s">
        <v>27</v>
      </c>
      <c r="C98" s="5"/>
      <c r="D98" s="5"/>
      <c r="E98" s="7"/>
      <c r="F98" s="5"/>
      <c r="G98" s="5"/>
      <c r="H98" s="5"/>
    </row>
    <row r="99" spans="1:8" ht="15.75" x14ac:dyDescent="0.25">
      <c r="A99" s="5"/>
      <c r="B99" s="5"/>
      <c r="C99" s="5"/>
      <c r="D99" s="5"/>
      <c r="E99" s="7"/>
      <c r="F99" s="5"/>
      <c r="G99" s="5"/>
      <c r="H99" s="5"/>
    </row>
    <row r="100" spans="1:8" ht="15.75" x14ac:dyDescent="0.25">
      <c r="A100" s="5" t="s">
        <v>74</v>
      </c>
      <c r="B100" s="5" t="s">
        <v>75</v>
      </c>
      <c r="C100" s="5"/>
      <c r="D100" s="5"/>
      <c r="E100" s="7"/>
      <c r="F100" s="5"/>
      <c r="G100" s="5"/>
      <c r="H100" s="5"/>
    </row>
    <row r="101" spans="1:8" ht="15.75" x14ac:dyDescent="0.25">
      <c r="A101" s="5"/>
      <c r="B101" s="5" t="s">
        <v>27</v>
      </c>
      <c r="C101" s="5"/>
      <c r="D101" s="5"/>
      <c r="E101" s="7"/>
      <c r="F101" s="5"/>
      <c r="G101" s="5"/>
      <c r="H101" s="5"/>
    </row>
    <row r="102" spans="1:8" ht="15.75" x14ac:dyDescent="0.25">
      <c r="A102" s="5"/>
      <c r="B102" s="5"/>
      <c r="C102" s="5"/>
      <c r="D102" s="5"/>
      <c r="E102" s="7"/>
      <c r="F102" s="5"/>
      <c r="G102" s="5"/>
      <c r="H102" s="5"/>
    </row>
    <row r="103" spans="1:8" ht="15.75" x14ac:dyDescent="0.25">
      <c r="A103" s="5" t="s">
        <v>76</v>
      </c>
      <c r="B103" s="5" t="s">
        <v>77</v>
      </c>
      <c r="C103" s="5"/>
      <c r="D103" s="5"/>
      <c r="E103" s="7"/>
      <c r="F103" s="5"/>
      <c r="G103" s="5"/>
      <c r="H103" s="5"/>
    </row>
    <row r="104" spans="1:8" ht="15.75" x14ac:dyDescent="0.25">
      <c r="A104" s="5"/>
      <c r="B104" s="5" t="s">
        <v>78</v>
      </c>
      <c r="C104" s="5"/>
      <c r="D104" s="5"/>
      <c r="E104" s="7"/>
      <c r="F104" s="5"/>
      <c r="G104" s="5"/>
      <c r="H104" s="5"/>
    </row>
    <row r="105" spans="1:8" ht="15.75" x14ac:dyDescent="0.25">
      <c r="A105" s="5"/>
      <c r="B105" s="5" t="s">
        <v>27</v>
      </c>
      <c r="C105" s="5"/>
      <c r="D105" s="5"/>
      <c r="E105" s="7"/>
      <c r="F105" s="5"/>
      <c r="G105" s="5"/>
      <c r="H105" s="5"/>
    </row>
    <row r="106" spans="1:8" ht="15.75" x14ac:dyDescent="0.25">
      <c r="A106" s="5"/>
      <c r="B106" s="5"/>
      <c r="C106" s="5"/>
      <c r="D106" s="5"/>
      <c r="E106" s="7"/>
      <c r="F106" s="5"/>
      <c r="G106" s="5"/>
      <c r="H106" s="5"/>
    </row>
    <row r="107" spans="1:8" ht="15.75" x14ac:dyDescent="0.25">
      <c r="A107" s="5" t="s">
        <v>79</v>
      </c>
      <c r="B107" s="5" t="s">
        <v>80</v>
      </c>
      <c r="C107" s="5"/>
      <c r="D107" s="5"/>
      <c r="E107" s="7"/>
      <c r="F107" s="5"/>
      <c r="G107" s="5"/>
      <c r="H107" s="5"/>
    </row>
    <row r="108" spans="1:8" ht="15.75" x14ac:dyDescent="0.25">
      <c r="A108" s="5"/>
      <c r="B108" s="5" t="s">
        <v>81</v>
      </c>
      <c r="C108" s="5"/>
      <c r="D108" s="5"/>
      <c r="E108" s="7"/>
      <c r="F108" s="5"/>
      <c r="G108" s="5"/>
      <c r="H108" s="5"/>
    </row>
    <row r="109" spans="1:8" ht="18" x14ac:dyDescent="0.4">
      <c r="A109" s="5"/>
      <c r="B109" s="5" t="s">
        <v>27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/>
    </row>
    <row r="110" spans="1:8" ht="15.75" x14ac:dyDescent="0.25">
      <c r="A110" s="5"/>
      <c r="B110" s="5"/>
      <c r="C110" s="5"/>
      <c r="D110" s="5"/>
      <c r="E110" s="7"/>
      <c r="F110" s="5"/>
      <c r="G110" s="5"/>
      <c r="H110" s="5"/>
    </row>
    <row r="111" spans="1:8" ht="15.75" x14ac:dyDescent="0.25">
      <c r="A111" s="17" t="s">
        <v>82</v>
      </c>
      <c r="B111" s="5"/>
      <c r="C111" s="29">
        <f t="shared" ref="C111:G111" si="4">SUM(C109+C105+C98+C92+C86+C80+C74)</f>
        <v>78825.100000000006</v>
      </c>
      <c r="D111" s="29">
        <f t="shared" si="4"/>
        <v>89149</v>
      </c>
      <c r="E111" s="29">
        <f t="shared" si="4"/>
        <v>73993.070000000007</v>
      </c>
      <c r="F111" s="29">
        <f t="shared" si="4"/>
        <v>78600</v>
      </c>
      <c r="G111" s="29">
        <f t="shared" si="4"/>
        <v>78600</v>
      </c>
      <c r="H111" s="29"/>
    </row>
    <row r="112" spans="1:8" ht="15.75" x14ac:dyDescent="0.25">
      <c r="A112" s="17"/>
      <c r="B112" s="5"/>
      <c r="C112" s="5"/>
      <c r="D112" s="22"/>
      <c r="E112" s="22"/>
      <c r="F112" s="23"/>
      <c r="G112" s="22"/>
      <c r="H112" s="23"/>
    </row>
    <row r="113" spans="1:8" ht="15.75" x14ac:dyDescent="0.25">
      <c r="A113" s="17"/>
      <c r="B113" s="5"/>
      <c r="C113" s="5"/>
      <c r="D113" s="22"/>
      <c r="E113" s="22"/>
      <c r="F113" s="23"/>
      <c r="G113" s="22"/>
      <c r="H113" s="23"/>
    </row>
    <row r="114" spans="1:8" ht="15.75" x14ac:dyDescent="0.25">
      <c r="A114" s="17"/>
      <c r="B114" s="5"/>
      <c r="C114" s="5"/>
      <c r="D114" s="22"/>
      <c r="E114" s="22"/>
      <c r="F114" s="23"/>
      <c r="G114" s="22"/>
      <c r="H114" s="23"/>
    </row>
    <row r="115" spans="1:8" ht="15.75" x14ac:dyDescent="0.25">
      <c r="A115" s="17"/>
      <c r="B115" s="5"/>
      <c r="C115" s="5"/>
      <c r="D115" s="22"/>
      <c r="E115" s="22"/>
      <c r="F115" s="23"/>
      <c r="G115" s="22"/>
      <c r="H115" s="23"/>
    </row>
    <row r="116" spans="1:8" ht="15.75" x14ac:dyDescent="0.25">
      <c r="A116" s="17"/>
      <c r="B116" s="5"/>
      <c r="C116" s="5"/>
      <c r="D116" s="22"/>
      <c r="E116" s="22"/>
      <c r="F116" s="23"/>
      <c r="G116" s="22"/>
      <c r="H116" s="23"/>
    </row>
    <row r="117" spans="1:8" ht="15.75" x14ac:dyDescent="0.25">
      <c r="A117" s="17"/>
      <c r="B117" s="5"/>
      <c r="C117" s="5"/>
      <c r="D117" s="22"/>
      <c r="E117" s="22"/>
      <c r="F117" s="23"/>
      <c r="G117" s="22"/>
      <c r="H117" s="23"/>
    </row>
    <row r="118" spans="1:8" ht="15.75" x14ac:dyDescent="0.25">
      <c r="A118" s="17"/>
      <c r="B118" s="5"/>
      <c r="C118" s="5"/>
      <c r="D118" s="22"/>
      <c r="E118" s="22"/>
      <c r="F118" s="23"/>
      <c r="G118" s="22"/>
      <c r="H118" s="23"/>
    </row>
    <row r="119" spans="1:8" ht="15.75" x14ac:dyDescent="0.25">
      <c r="A119" s="17"/>
      <c r="B119" s="5"/>
      <c r="C119" s="5"/>
      <c r="D119" s="22"/>
      <c r="E119" s="22"/>
      <c r="F119" s="23"/>
      <c r="G119" s="22"/>
      <c r="H119" s="23"/>
    </row>
    <row r="120" spans="1:8" ht="15.75" x14ac:dyDescent="0.25">
      <c r="A120" s="17"/>
      <c r="B120" s="5"/>
      <c r="C120" s="5"/>
      <c r="D120" s="22"/>
      <c r="E120" s="22"/>
      <c r="F120" s="23"/>
      <c r="G120" s="22"/>
      <c r="H120" s="23"/>
    </row>
    <row r="121" spans="1:8" ht="15.75" x14ac:dyDescent="0.25">
      <c r="A121" s="17"/>
      <c r="B121" s="5"/>
      <c r="C121" s="5"/>
      <c r="D121" s="22"/>
      <c r="E121" s="22"/>
      <c r="F121" s="23"/>
      <c r="G121" s="22"/>
      <c r="H121" s="23"/>
    </row>
    <row r="122" spans="1:8" ht="15.75" x14ac:dyDescent="0.25">
      <c r="A122" s="17"/>
      <c r="B122" s="5"/>
      <c r="C122" s="5"/>
      <c r="D122" s="22"/>
      <c r="E122" s="22"/>
      <c r="F122" s="23"/>
      <c r="G122" s="22"/>
      <c r="H122" s="23"/>
    </row>
    <row r="123" spans="1:8" ht="15.75" x14ac:dyDescent="0.25">
      <c r="A123" s="17"/>
      <c r="B123" s="5"/>
      <c r="C123" s="5"/>
      <c r="D123" s="22"/>
      <c r="E123" s="22"/>
      <c r="F123" s="23"/>
      <c r="G123" s="22"/>
      <c r="H123" s="23"/>
    </row>
    <row r="124" spans="1:8" ht="15.75" x14ac:dyDescent="0.25">
      <c r="A124" s="17"/>
      <c r="B124" s="5"/>
      <c r="C124" s="5"/>
      <c r="D124" s="22"/>
      <c r="E124" s="22"/>
      <c r="F124" s="23"/>
      <c r="G124" s="22"/>
      <c r="H124" s="23"/>
    </row>
    <row r="125" spans="1:8" ht="15.75" x14ac:dyDescent="0.25">
      <c r="A125" s="162" t="s">
        <v>54</v>
      </c>
      <c r="B125" s="162"/>
      <c r="C125" s="162"/>
      <c r="D125" s="162"/>
      <c r="E125" s="162"/>
      <c r="F125" s="162"/>
      <c r="G125" s="162"/>
    </row>
    <row r="126" spans="1:8" ht="15.75" x14ac:dyDescent="0.25">
      <c r="A126" s="5"/>
      <c r="B126" s="5"/>
      <c r="C126" s="8" t="s">
        <v>6</v>
      </c>
      <c r="D126" s="1" t="s">
        <v>7</v>
      </c>
      <c r="E126" s="9" t="s">
        <v>8</v>
      </c>
      <c r="F126" s="10" t="s">
        <v>9</v>
      </c>
      <c r="G126" s="6" t="s">
        <v>10</v>
      </c>
      <c r="H126" s="1"/>
    </row>
    <row r="127" spans="1:8" ht="15.75" x14ac:dyDescent="0.25">
      <c r="A127" s="5"/>
      <c r="B127" s="5"/>
      <c r="C127" s="8" t="s">
        <v>11</v>
      </c>
      <c r="D127" s="1" t="s">
        <v>12</v>
      </c>
      <c r="E127" s="9" t="s">
        <v>780</v>
      </c>
      <c r="F127" s="11" t="s">
        <v>14</v>
      </c>
      <c r="G127" s="6" t="s">
        <v>9</v>
      </c>
      <c r="H127" s="1"/>
    </row>
    <row r="128" spans="1:8" ht="15.75" x14ac:dyDescent="0.25">
      <c r="A128" s="5"/>
      <c r="B128" s="5"/>
      <c r="C128" s="12" t="s">
        <v>13</v>
      </c>
      <c r="D128" s="12" t="s">
        <v>779</v>
      </c>
      <c r="E128" s="13" t="s">
        <v>15</v>
      </c>
      <c r="F128" s="14" t="s">
        <v>16</v>
      </c>
      <c r="G128" s="6" t="s">
        <v>17</v>
      </c>
      <c r="H128" s="8"/>
    </row>
    <row r="129" spans="1:8" ht="15.75" x14ac:dyDescent="0.25">
      <c r="A129" s="5"/>
      <c r="B129" s="5"/>
      <c r="C129" s="5"/>
      <c r="D129" s="5"/>
      <c r="E129" s="7"/>
      <c r="F129" s="5"/>
      <c r="G129" s="5"/>
      <c r="H129" s="5"/>
    </row>
    <row r="130" spans="1:8" ht="15.75" x14ac:dyDescent="0.25">
      <c r="A130" s="17" t="s">
        <v>83</v>
      </c>
      <c r="B130" s="5"/>
      <c r="C130" s="5"/>
      <c r="D130" s="5"/>
      <c r="E130" s="7"/>
      <c r="F130" s="5"/>
      <c r="G130" s="5"/>
      <c r="H130" s="5"/>
    </row>
    <row r="131" spans="1:8" ht="15.75" x14ac:dyDescent="0.25">
      <c r="A131" s="18" t="s">
        <v>84</v>
      </c>
      <c r="B131" s="5"/>
      <c r="C131" s="5"/>
      <c r="D131" s="5"/>
      <c r="E131" s="7"/>
      <c r="F131" s="30"/>
      <c r="G131" s="5"/>
      <c r="H131" s="30"/>
    </row>
    <row r="132" spans="1:8" ht="15.75" x14ac:dyDescent="0.25">
      <c r="A132" s="5" t="s">
        <v>85</v>
      </c>
      <c r="B132" s="4" t="s">
        <v>806</v>
      </c>
      <c r="C132" s="19">
        <v>45000</v>
      </c>
      <c r="D132" s="19">
        <v>29287</v>
      </c>
      <c r="E132" s="19">
        <v>12758.06</v>
      </c>
      <c r="F132" s="23">
        <v>19000</v>
      </c>
      <c r="G132" s="19">
        <v>19000</v>
      </c>
      <c r="H132" s="31"/>
    </row>
    <row r="133" spans="1:8" ht="15.75" x14ac:dyDescent="0.25">
      <c r="A133" s="5" t="s">
        <v>87</v>
      </c>
      <c r="B133" s="5" t="s">
        <v>24</v>
      </c>
      <c r="C133" s="19"/>
      <c r="D133" s="19">
        <v>0</v>
      </c>
      <c r="E133" s="19">
        <v>0</v>
      </c>
      <c r="F133" s="23">
        <v>0</v>
      </c>
      <c r="G133" s="19">
        <v>0</v>
      </c>
      <c r="H133" s="19"/>
    </row>
    <row r="134" spans="1:8" ht="18" x14ac:dyDescent="0.4">
      <c r="A134" s="5" t="s">
        <v>88</v>
      </c>
      <c r="B134" s="5" t="s">
        <v>26</v>
      </c>
      <c r="C134" s="21">
        <v>350</v>
      </c>
      <c r="D134" s="21">
        <v>256</v>
      </c>
      <c r="E134" s="21">
        <v>255.45</v>
      </c>
      <c r="F134" s="21">
        <v>300</v>
      </c>
      <c r="G134" s="21">
        <v>300</v>
      </c>
      <c r="H134" s="21"/>
    </row>
    <row r="135" spans="1:8" ht="15.75" x14ac:dyDescent="0.25">
      <c r="A135" s="5"/>
      <c r="B135" s="5" t="s">
        <v>27</v>
      </c>
      <c r="C135" s="23">
        <f t="shared" ref="C135:G135" si="5">SUM(C132:C134)</f>
        <v>45350</v>
      </c>
      <c r="D135" s="23">
        <f t="shared" si="5"/>
        <v>29543</v>
      </c>
      <c r="E135" s="23">
        <f t="shared" si="5"/>
        <v>13013.51</v>
      </c>
      <c r="F135" s="23">
        <f>SUM(F132:F134)</f>
        <v>19300</v>
      </c>
      <c r="G135" s="23">
        <f t="shared" si="5"/>
        <v>19300</v>
      </c>
      <c r="H135" s="23"/>
    </row>
    <row r="136" spans="1:8" ht="15.75" x14ac:dyDescent="0.25">
      <c r="A136" s="5"/>
      <c r="B136" s="5"/>
      <c r="C136" s="5"/>
      <c r="D136" s="5"/>
      <c r="E136" s="7"/>
      <c r="F136" s="7"/>
      <c r="G136" s="7"/>
      <c r="H136" s="5"/>
    </row>
    <row r="137" spans="1:8" ht="15.75" x14ac:dyDescent="0.25">
      <c r="A137" s="18" t="s">
        <v>89</v>
      </c>
      <c r="B137" s="5"/>
      <c r="C137" s="5"/>
      <c r="D137" s="5"/>
      <c r="E137" s="7"/>
      <c r="F137" s="5"/>
      <c r="G137" s="5"/>
      <c r="H137" s="5"/>
    </row>
    <row r="138" spans="1:8" ht="15.75" x14ac:dyDescent="0.25">
      <c r="A138" s="5" t="s">
        <v>90</v>
      </c>
      <c r="B138" s="5" t="s">
        <v>22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/>
    </row>
    <row r="139" spans="1:8" ht="15.75" x14ac:dyDescent="0.25">
      <c r="A139" s="5" t="s">
        <v>91</v>
      </c>
      <c r="B139" s="5" t="s">
        <v>24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/>
    </row>
    <row r="140" spans="1:8" ht="18" x14ac:dyDescent="0.4">
      <c r="A140" s="5" t="s">
        <v>92</v>
      </c>
      <c r="B140" s="5" t="s">
        <v>26</v>
      </c>
      <c r="C140" s="21">
        <v>10000</v>
      </c>
      <c r="D140" s="21">
        <v>10000</v>
      </c>
      <c r="E140" s="21">
        <v>8277.85</v>
      </c>
      <c r="F140" s="21">
        <v>10000</v>
      </c>
      <c r="G140" s="21">
        <v>10000</v>
      </c>
      <c r="H140" s="21"/>
    </row>
    <row r="141" spans="1:8" ht="15.75" x14ac:dyDescent="0.25">
      <c r="A141" s="5"/>
      <c r="B141" s="5" t="s">
        <v>27</v>
      </c>
      <c r="C141" s="23">
        <f t="shared" ref="C141:G141" si="6">SUM(C138:C140)</f>
        <v>10000</v>
      </c>
      <c r="D141" s="23">
        <f t="shared" si="6"/>
        <v>10000</v>
      </c>
      <c r="E141" s="23">
        <f t="shared" si="6"/>
        <v>8277.85</v>
      </c>
      <c r="F141" s="23">
        <f t="shared" si="6"/>
        <v>10000</v>
      </c>
      <c r="G141" s="23">
        <f t="shared" si="6"/>
        <v>10000</v>
      </c>
      <c r="H141" s="23"/>
    </row>
    <row r="142" spans="1:8" ht="15.75" x14ac:dyDescent="0.25">
      <c r="A142" s="5"/>
      <c r="B142" s="5"/>
      <c r="C142" s="5"/>
      <c r="D142" s="5"/>
      <c r="E142" s="7"/>
      <c r="F142" s="5"/>
      <c r="G142" s="5"/>
      <c r="H142" s="5"/>
    </row>
    <row r="143" spans="1:8" ht="15.75" x14ac:dyDescent="0.25">
      <c r="A143" s="18" t="s">
        <v>93</v>
      </c>
      <c r="B143" s="5"/>
      <c r="C143" s="5"/>
      <c r="D143" s="5"/>
      <c r="E143" s="7"/>
      <c r="F143" s="5"/>
      <c r="G143" s="5"/>
      <c r="H143" s="5"/>
    </row>
    <row r="144" spans="1:8" ht="15.75" x14ac:dyDescent="0.25">
      <c r="A144" s="5" t="s">
        <v>94</v>
      </c>
      <c r="B144" s="5" t="s">
        <v>22</v>
      </c>
      <c r="C144" s="5"/>
      <c r="D144" s="5"/>
      <c r="E144" s="7"/>
      <c r="F144" s="5"/>
      <c r="G144" s="5"/>
      <c r="H144" s="5"/>
    </row>
    <row r="145" spans="1:8" ht="15.75" x14ac:dyDescent="0.25">
      <c r="A145" s="5" t="s">
        <v>95</v>
      </c>
      <c r="B145" s="5" t="s">
        <v>24</v>
      </c>
      <c r="C145" s="5"/>
      <c r="D145" s="5"/>
      <c r="E145" s="7"/>
      <c r="F145" s="5"/>
      <c r="G145" s="5"/>
      <c r="H145" s="5"/>
    </row>
    <row r="146" spans="1:8" ht="15.75" x14ac:dyDescent="0.25">
      <c r="A146" s="5" t="s">
        <v>96</v>
      </c>
      <c r="B146" s="5" t="s">
        <v>26</v>
      </c>
      <c r="C146" s="5"/>
      <c r="D146" s="5"/>
      <c r="E146" s="7"/>
      <c r="F146" s="5"/>
      <c r="G146" s="5"/>
      <c r="H146" s="5"/>
    </row>
    <row r="147" spans="1:8" ht="15.75" x14ac:dyDescent="0.25">
      <c r="A147" s="5"/>
      <c r="B147" s="5" t="s">
        <v>27</v>
      </c>
      <c r="C147" s="5"/>
      <c r="D147" s="5"/>
      <c r="E147" s="7"/>
      <c r="F147" s="5"/>
      <c r="G147" s="5"/>
      <c r="H147" s="5"/>
    </row>
    <row r="148" spans="1:8" ht="15.75" x14ac:dyDescent="0.25">
      <c r="A148" s="18" t="s">
        <v>97</v>
      </c>
      <c r="B148" s="5"/>
      <c r="C148" s="5"/>
      <c r="D148" s="5"/>
      <c r="E148" s="7"/>
      <c r="F148" s="5"/>
      <c r="G148" s="5"/>
      <c r="H148" s="5"/>
    </row>
    <row r="149" spans="1:8" ht="15.75" x14ac:dyDescent="0.25">
      <c r="A149" s="5" t="s">
        <v>98</v>
      </c>
      <c r="B149" s="5" t="s">
        <v>22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5"/>
    </row>
    <row r="150" spans="1:8" ht="15.75" x14ac:dyDescent="0.25">
      <c r="A150" s="5" t="s">
        <v>99</v>
      </c>
      <c r="B150" s="5" t="s">
        <v>24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/>
    </row>
    <row r="151" spans="1:8" ht="18" x14ac:dyDescent="0.4">
      <c r="A151" s="5" t="s">
        <v>100</v>
      </c>
      <c r="B151" s="42" t="s">
        <v>795</v>
      </c>
      <c r="C151" s="21">
        <v>27778</v>
      </c>
      <c r="D151" s="21">
        <v>54545</v>
      </c>
      <c r="E151" s="21">
        <v>54544.1</v>
      </c>
      <c r="F151" s="21">
        <v>10000</v>
      </c>
      <c r="G151" s="21">
        <v>10000</v>
      </c>
      <c r="H151" s="32"/>
    </row>
    <row r="152" spans="1:8" ht="15.75" x14ac:dyDescent="0.25">
      <c r="A152" s="5"/>
      <c r="B152" s="5" t="s">
        <v>27</v>
      </c>
      <c r="C152" s="23">
        <f t="shared" ref="C152:G152" si="7">SUM(C151)</f>
        <v>27778</v>
      </c>
      <c r="D152" s="23">
        <f t="shared" si="7"/>
        <v>54545</v>
      </c>
      <c r="E152" s="23">
        <f t="shared" si="7"/>
        <v>54544.1</v>
      </c>
      <c r="F152" s="23">
        <f t="shared" si="7"/>
        <v>10000</v>
      </c>
      <c r="G152" s="23">
        <f t="shared" si="7"/>
        <v>10000</v>
      </c>
      <c r="H152" s="23"/>
    </row>
    <row r="153" spans="1:8" ht="15.75" x14ac:dyDescent="0.25">
      <c r="A153" s="5"/>
      <c r="B153" s="5"/>
      <c r="C153" s="7"/>
      <c r="D153" s="5"/>
      <c r="E153" s="7"/>
      <c r="F153" s="5"/>
      <c r="G153" s="5"/>
      <c r="H153" s="5"/>
    </row>
    <row r="154" spans="1:8" ht="15.75" x14ac:dyDescent="0.25">
      <c r="A154" s="18" t="s">
        <v>101</v>
      </c>
      <c r="B154" s="5"/>
      <c r="C154" s="5"/>
      <c r="D154" s="5"/>
      <c r="E154" s="7"/>
      <c r="F154" s="5"/>
      <c r="G154" s="5"/>
      <c r="H154" s="5"/>
    </row>
    <row r="155" spans="1:8" ht="15.75" x14ac:dyDescent="0.25">
      <c r="A155" s="5" t="s">
        <v>102</v>
      </c>
      <c r="B155" s="5" t="s">
        <v>22</v>
      </c>
      <c r="C155" s="33">
        <v>0</v>
      </c>
      <c r="D155" s="33">
        <v>0</v>
      </c>
      <c r="E155" s="7">
        <v>0</v>
      </c>
      <c r="F155" s="7">
        <v>0</v>
      </c>
      <c r="G155" s="7">
        <v>0</v>
      </c>
      <c r="H155" s="5"/>
    </row>
    <row r="156" spans="1:8" ht="15.75" x14ac:dyDescent="0.25">
      <c r="A156" s="5" t="s">
        <v>103</v>
      </c>
      <c r="B156" s="5" t="s">
        <v>24</v>
      </c>
      <c r="C156" s="33">
        <v>0</v>
      </c>
      <c r="D156" s="33">
        <v>0</v>
      </c>
      <c r="E156" s="7">
        <v>0</v>
      </c>
      <c r="F156" s="7">
        <v>0</v>
      </c>
      <c r="G156" s="7">
        <v>0</v>
      </c>
      <c r="H156" s="7"/>
    </row>
    <row r="157" spans="1:8" ht="18" x14ac:dyDescent="0.4">
      <c r="A157" s="5" t="s">
        <v>104</v>
      </c>
      <c r="B157" s="42" t="s">
        <v>807</v>
      </c>
      <c r="C157" s="21">
        <v>0</v>
      </c>
      <c r="D157" s="21">
        <v>500</v>
      </c>
      <c r="E157" s="21">
        <v>25.79</v>
      </c>
      <c r="F157" s="21">
        <v>500</v>
      </c>
      <c r="G157" s="21">
        <v>500</v>
      </c>
      <c r="H157" s="21"/>
    </row>
    <row r="158" spans="1:8" ht="15.75" x14ac:dyDescent="0.25">
      <c r="A158" s="5"/>
      <c r="B158" s="5" t="s">
        <v>27</v>
      </c>
      <c r="C158" s="23">
        <f t="shared" ref="C158:G158" si="8">SUM(C157)</f>
        <v>0</v>
      </c>
      <c r="D158" s="23">
        <f>D157</f>
        <v>500</v>
      </c>
      <c r="E158" s="23">
        <f t="shared" si="8"/>
        <v>25.79</v>
      </c>
      <c r="F158" s="23">
        <f t="shared" si="8"/>
        <v>500</v>
      </c>
      <c r="G158" s="23">
        <f t="shared" si="8"/>
        <v>500</v>
      </c>
      <c r="H158" s="23"/>
    </row>
    <row r="159" spans="1:8" ht="15.75" x14ac:dyDescent="0.25">
      <c r="A159" s="5"/>
      <c r="B159" s="5"/>
      <c r="C159" s="5"/>
      <c r="D159" s="5"/>
      <c r="E159" s="7"/>
      <c r="F159" s="5"/>
      <c r="G159" s="5"/>
      <c r="H159" s="5"/>
    </row>
    <row r="160" spans="1:8" ht="15.75" x14ac:dyDescent="0.25">
      <c r="A160" s="18" t="s">
        <v>105</v>
      </c>
      <c r="B160" s="5"/>
      <c r="C160" s="5"/>
      <c r="D160" s="5"/>
      <c r="E160" s="7"/>
      <c r="F160" s="5"/>
      <c r="G160" s="5"/>
      <c r="H160" s="5"/>
    </row>
    <row r="161" spans="1:8" ht="15.75" x14ac:dyDescent="0.25">
      <c r="A161" s="5" t="s">
        <v>106</v>
      </c>
      <c r="B161" s="5" t="s">
        <v>22</v>
      </c>
      <c r="C161" s="5"/>
      <c r="D161" s="5"/>
      <c r="E161" s="7"/>
      <c r="F161" s="5"/>
      <c r="G161" s="5"/>
      <c r="H161" s="5"/>
    </row>
    <row r="162" spans="1:8" ht="15.75" x14ac:dyDescent="0.25">
      <c r="A162" s="5" t="s">
        <v>107</v>
      </c>
      <c r="B162" s="5" t="s">
        <v>24</v>
      </c>
      <c r="C162" s="5"/>
      <c r="D162" s="5"/>
      <c r="E162" s="7"/>
      <c r="F162" s="5"/>
      <c r="G162" s="5"/>
      <c r="H162" s="5"/>
    </row>
    <row r="163" spans="1:8" ht="15.75" x14ac:dyDescent="0.25">
      <c r="A163" s="5" t="s">
        <v>108</v>
      </c>
      <c r="B163" s="5" t="s">
        <v>26</v>
      </c>
      <c r="C163" s="5"/>
      <c r="D163" s="5"/>
      <c r="E163" s="7"/>
      <c r="F163" s="5"/>
      <c r="G163" s="5"/>
      <c r="H163" s="5"/>
    </row>
    <row r="164" spans="1:8" ht="15.75" x14ac:dyDescent="0.25">
      <c r="A164" s="5"/>
      <c r="B164" s="5" t="s">
        <v>27</v>
      </c>
      <c r="C164" s="5"/>
      <c r="D164" s="5"/>
      <c r="E164" s="7"/>
      <c r="F164" s="5"/>
      <c r="G164" s="5"/>
      <c r="H164" s="5"/>
    </row>
    <row r="165" spans="1:8" ht="15.75" x14ac:dyDescent="0.25">
      <c r="A165" s="5"/>
      <c r="B165" s="5"/>
      <c r="C165" s="5"/>
      <c r="D165" s="5"/>
      <c r="E165" s="7"/>
      <c r="F165" s="5"/>
      <c r="G165" s="5"/>
      <c r="H165" s="5"/>
    </row>
    <row r="166" spans="1:8" ht="15.75" x14ac:dyDescent="0.25">
      <c r="A166" s="18" t="s">
        <v>109</v>
      </c>
      <c r="B166" s="5"/>
      <c r="C166" s="5"/>
      <c r="D166" s="5"/>
      <c r="E166" s="7"/>
      <c r="F166" s="5"/>
      <c r="G166" s="5"/>
      <c r="H166" s="5"/>
    </row>
    <row r="167" spans="1:8" ht="15.75" x14ac:dyDescent="0.25">
      <c r="A167" s="5" t="s">
        <v>110</v>
      </c>
      <c r="B167" s="5" t="s">
        <v>22</v>
      </c>
      <c r="C167" s="19">
        <v>0</v>
      </c>
      <c r="D167" s="19">
        <v>0</v>
      </c>
      <c r="E167" s="23">
        <v>0</v>
      </c>
      <c r="F167" s="19">
        <v>0</v>
      </c>
      <c r="G167" s="19">
        <v>0</v>
      </c>
      <c r="H167" s="19"/>
    </row>
    <row r="168" spans="1:8" ht="15.75" x14ac:dyDescent="0.25">
      <c r="A168" s="5" t="s">
        <v>111</v>
      </c>
      <c r="B168" s="5" t="s">
        <v>24</v>
      </c>
      <c r="C168" s="5"/>
      <c r="D168" s="5"/>
      <c r="E168" s="28"/>
      <c r="F168" s="5" t="s">
        <v>112</v>
      </c>
      <c r="G168" s="5"/>
      <c r="H168" s="5"/>
    </row>
    <row r="169" spans="1:8" ht="15.75" x14ac:dyDescent="0.25">
      <c r="A169" s="5" t="s">
        <v>113</v>
      </c>
      <c r="B169" s="5" t="s">
        <v>26</v>
      </c>
      <c r="C169" s="5"/>
      <c r="D169" s="5"/>
      <c r="E169" s="7"/>
      <c r="F169" s="5"/>
      <c r="G169" s="5"/>
      <c r="H169" s="5"/>
    </row>
    <row r="170" spans="1:8" ht="18" x14ac:dyDescent="0.4">
      <c r="A170" s="5"/>
      <c r="B170" s="5" t="s">
        <v>27</v>
      </c>
      <c r="C170" s="21">
        <v>0</v>
      </c>
      <c r="D170" s="21">
        <v>0</v>
      </c>
      <c r="E170" s="21">
        <v>0</v>
      </c>
      <c r="F170" s="21">
        <v>0</v>
      </c>
      <c r="G170" s="34">
        <v>0</v>
      </c>
      <c r="H170" s="21"/>
    </row>
    <row r="171" spans="1:8" ht="15.75" x14ac:dyDescent="0.25">
      <c r="A171" s="5"/>
      <c r="B171" s="5"/>
      <c r="C171" s="5"/>
      <c r="D171" s="5"/>
      <c r="E171" s="7"/>
      <c r="F171" s="5"/>
      <c r="G171" s="5"/>
      <c r="H171" s="5"/>
    </row>
    <row r="172" spans="1:8" ht="15.75" x14ac:dyDescent="0.25">
      <c r="A172" s="17" t="s">
        <v>114</v>
      </c>
      <c r="B172" s="5"/>
      <c r="C172" s="22">
        <f>SUM(C170+C164+C158+C152+C147+C141+C135)</f>
        <v>83128</v>
      </c>
      <c r="D172" s="22">
        <f>SUM(D170+D164+D158+D152+D147+D141+D135)</f>
        <v>94588</v>
      </c>
      <c r="E172" s="22">
        <f>SUM(E170+E164+E158+E152+E147+E141+E135)</f>
        <v>75861.25</v>
      </c>
      <c r="F172" s="29">
        <f>F135+F141+F152+F158</f>
        <v>39800</v>
      </c>
      <c r="G172" s="22">
        <f>SUM(G170+G164+G158+G152+G147+G141+G135)</f>
        <v>39800</v>
      </c>
      <c r="H172" s="29"/>
    </row>
    <row r="173" spans="1:8" ht="15.75" x14ac:dyDescent="0.25">
      <c r="A173" s="17"/>
      <c r="B173" s="5"/>
      <c r="C173" s="5"/>
      <c r="D173" s="22"/>
      <c r="E173" s="22"/>
      <c r="F173" s="35"/>
      <c r="G173" s="22"/>
      <c r="H173" s="35"/>
    </row>
    <row r="174" spans="1:8" ht="15.75" x14ac:dyDescent="0.25">
      <c r="A174" s="17"/>
      <c r="B174" s="5"/>
      <c r="C174" s="5"/>
      <c r="D174" s="22"/>
      <c r="E174" s="22"/>
      <c r="F174" s="35"/>
      <c r="G174" s="22"/>
      <c r="H174" s="35"/>
    </row>
    <row r="175" spans="1:8" ht="15.75" x14ac:dyDescent="0.25">
      <c r="A175" s="17"/>
      <c r="B175" s="5"/>
      <c r="C175" s="5"/>
      <c r="D175" s="22"/>
      <c r="E175" s="22"/>
      <c r="F175" s="35"/>
      <c r="G175" s="22"/>
      <c r="H175" s="35"/>
    </row>
    <row r="176" spans="1:8" ht="15.75" x14ac:dyDescent="0.25">
      <c r="A176" s="17"/>
      <c r="B176" s="5"/>
      <c r="C176" s="5"/>
      <c r="D176" s="22"/>
      <c r="E176" s="22"/>
      <c r="F176" s="35"/>
      <c r="G176" s="22"/>
    </row>
    <row r="177" spans="1:8" ht="15.75" x14ac:dyDescent="0.25">
      <c r="A177" s="17"/>
      <c r="B177" s="5"/>
      <c r="C177" s="5"/>
      <c r="D177" s="22"/>
      <c r="E177" s="22"/>
      <c r="F177" s="35"/>
      <c r="G177" s="22"/>
    </row>
    <row r="178" spans="1:8" ht="15.75" x14ac:dyDescent="0.25">
      <c r="A178" s="17"/>
      <c r="B178" s="5"/>
      <c r="C178" s="5"/>
      <c r="D178" s="22"/>
      <c r="E178" s="22"/>
      <c r="F178" s="35"/>
      <c r="G178" s="22"/>
    </row>
    <row r="179" spans="1:8" ht="15.75" x14ac:dyDescent="0.25">
      <c r="A179" s="17"/>
      <c r="B179" s="5"/>
      <c r="C179" s="5"/>
      <c r="D179" s="22"/>
      <c r="E179" s="22"/>
      <c r="F179" s="35"/>
      <c r="G179" s="22"/>
    </row>
    <row r="180" spans="1:8" ht="15.75" x14ac:dyDescent="0.25">
      <c r="A180" s="17"/>
      <c r="B180" s="5"/>
      <c r="C180" s="5"/>
      <c r="D180" s="22"/>
      <c r="E180" s="22"/>
      <c r="F180" s="35"/>
      <c r="G180" s="22"/>
    </row>
    <row r="181" spans="1:8" ht="15.75" x14ac:dyDescent="0.25">
      <c r="A181" s="17"/>
      <c r="B181" s="5"/>
      <c r="C181" s="5"/>
      <c r="D181" s="22"/>
      <c r="E181" s="22"/>
      <c r="F181" s="35"/>
      <c r="G181" s="22"/>
    </row>
    <row r="182" spans="1:8" ht="15.75" x14ac:dyDescent="0.25">
      <c r="A182" s="17"/>
      <c r="B182" s="5"/>
      <c r="C182" s="5"/>
      <c r="D182" s="22"/>
      <c r="E182" s="22"/>
      <c r="F182" s="35"/>
      <c r="G182" s="22"/>
    </row>
    <row r="183" spans="1:8" ht="15.75" x14ac:dyDescent="0.25">
      <c r="A183" s="17"/>
      <c r="B183" s="5"/>
      <c r="C183" s="5"/>
      <c r="D183" s="22"/>
      <c r="E183" s="22"/>
      <c r="F183" s="35"/>
      <c r="G183" s="22"/>
    </row>
    <row r="184" spans="1:8" ht="15.75" x14ac:dyDescent="0.25">
      <c r="A184" s="17"/>
      <c r="B184" s="5"/>
      <c r="C184" s="5"/>
      <c r="D184" s="22"/>
      <c r="E184" s="22"/>
      <c r="F184" s="35"/>
      <c r="G184" s="22"/>
    </row>
    <row r="185" spans="1:8" ht="15.75" x14ac:dyDescent="0.25">
      <c r="A185" s="17"/>
      <c r="B185" s="5"/>
      <c r="C185" s="5"/>
      <c r="D185" s="22"/>
      <c r="E185" s="22"/>
      <c r="F185" s="35"/>
      <c r="G185" s="22"/>
    </row>
    <row r="186" spans="1:8" ht="15.75" x14ac:dyDescent="0.25">
      <c r="A186" s="17"/>
      <c r="B186" s="5"/>
      <c r="C186" s="5"/>
      <c r="D186" s="22"/>
      <c r="E186" s="22"/>
      <c r="F186" s="35"/>
      <c r="G186" s="22"/>
    </row>
    <row r="187" spans="1:8" ht="15.75" x14ac:dyDescent="0.25">
      <c r="A187" s="162" t="s">
        <v>54</v>
      </c>
      <c r="B187" s="162"/>
      <c r="C187" s="162"/>
      <c r="D187" s="162"/>
      <c r="E187" s="162"/>
      <c r="F187" s="162"/>
      <c r="G187" s="162"/>
    </row>
    <row r="188" spans="1:8" ht="15.75" x14ac:dyDescent="0.25">
      <c r="A188" s="5"/>
      <c r="B188" s="5"/>
      <c r="C188" s="8" t="s">
        <v>6</v>
      </c>
      <c r="D188" s="1" t="s">
        <v>7</v>
      </c>
      <c r="E188" s="9" t="s">
        <v>8</v>
      </c>
      <c r="F188" s="10" t="s">
        <v>9</v>
      </c>
      <c r="G188" s="6" t="s">
        <v>10</v>
      </c>
      <c r="H188" s="1"/>
    </row>
    <row r="189" spans="1:8" ht="15.75" x14ac:dyDescent="0.25">
      <c r="A189" s="5"/>
      <c r="B189" s="5"/>
      <c r="C189" s="8" t="s">
        <v>11</v>
      </c>
      <c r="D189" s="1" t="s">
        <v>12</v>
      </c>
      <c r="E189" s="9" t="s">
        <v>780</v>
      </c>
      <c r="F189" s="11" t="s">
        <v>14</v>
      </c>
      <c r="G189" s="6" t="s">
        <v>9</v>
      </c>
      <c r="H189" s="1"/>
    </row>
    <row r="190" spans="1:8" ht="15.75" x14ac:dyDescent="0.25">
      <c r="A190" s="5"/>
      <c r="B190" s="5"/>
      <c r="C190" s="12" t="s">
        <v>13</v>
      </c>
      <c r="D190" s="12" t="s">
        <v>779</v>
      </c>
      <c r="E190" s="13" t="s">
        <v>15</v>
      </c>
      <c r="F190" s="14" t="s">
        <v>16</v>
      </c>
      <c r="G190" s="6" t="s">
        <v>17</v>
      </c>
      <c r="H190" s="8"/>
    </row>
    <row r="191" spans="1:8" ht="15.75" x14ac:dyDescent="0.25">
      <c r="A191" s="5"/>
      <c r="B191" s="5"/>
      <c r="C191" s="1"/>
      <c r="D191" s="1"/>
      <c r="E191" s="36"/>
      <c r="F191" s="1"/>
      <c r="G191" s="1"/>
      <c r="H191" s="1"/>
    </row>
    <row r="192" spans="1:8" ht="15.75" x14ac:dyDescent="0.25">
      <c r="A192" s="17" t="s">
        <v>115</v>
      </c>
      <c r="B192" s="5"/>
      <c r="C192" s="5"/>
      <c r="D192" s="5"/>
      <c r="E192" s="7"/>
      <c r="F192" s="5"/>
      <c r="G192" s="5"/>
      <c r="H192" s="5"/>
    </row>
    <row r="193" spans="1:8" ht="15.75" x14ac:dyDescent="0.25">
      <c r="A193" s="18" t="s">
        <v>116</v>
      </c>
      <c r="B193" s="5"/>
      <c r="C193" s="5"/>
      <c r="D193" s="5"/>
      <c r="E193" s="7"/>
      <c r="F193" s="5"/>
      <c r="G193" s="5"/>
      <c r="H193" s="5"/>
    </row>
    <row r="194" spans="1:8" ht="15.75" x14ac:dyDescent="0.25">
      <c r="A194" s="5" t="s">
        <v>117</v>
      </c>
      <c r="B194" s="5" t="s">
        <v>22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/>
    </row>
    <row r="195" spans="1:8" ht="15.75" x14ac:dyDescent="0.25">
      <c r="A195" s="5" t="s">
        <v>118</v>
      </c>
      <c r="B195" s="5" t="s">
        <v>24</v>
      </c>
      <c r="C195" s="7">
        <v>0</v>
      </c>
      <c r="D195" s="19">
        <v>0</v>
      </c>
      <c r="E195" s="19">
        <v>0</v>
      </c>
      <c r="F195" s="19">
        <v>0</v>
      </c>
      <c r="G195" s="19">
        <v>0</v>
      </c>
      <c r="H195" s="19"/>
    </row>
    <row r="196" spans="1:8" ht="18" x14ac:dyDescent="0.4">
      <c r="A196" s="5" t="s">
        <v>119</v>
      </c>
      <c r="B196" s="4" t="s">
        <v>808</v>
      </c>
      <c r="C196" s="21">
        <v>20000</v>
      </c>
      <c r="D196" s="21">
        <v>20000</v>
      </c>
      <c r="E196" s="21">
        <v>16411.919999999998</v>
      </c>
      <c r="F196" s="21">
        <v>20000</v>
      </c>
      <c r="G196" s="21">
        <v>20000</v>
      </c>
      <c r="H196" s="32"/>
    </row>
    <row r="197" spans="1:8" ht="15.75" x14ac:dyDescent="0.25">
      <c r="A197" s="5"/>
      <c r="B197" s="17" t="s">
        <v>27</v>
      </c>
      <c r="C197" s="28">
        <f t="shared" ref="C197:G197" si="9">SUM(C195:C196)</f>
        <v>20000</v>
      </c>
      <c r="D197" s="28">
        <f t="shared" si="9"/>
        <v>20000</v>
      </c>
      <c r="E197" s="28">
        <f t="shared" si="9"/>
        <v>16411.919999999998</v>
      </c>
      <c r="F197" s="28">
        <f t="shared" si="9"/>
        <v>20000</v>
      </c>
      <c r="G197" s="28">
        <f t="shared" si="9"/>
        <v>20000</v>
      </c>
      <c r="H197" s="28"/>
    </row>
    <row r="198" spans="1:8" ht="15.75" x14ac:dyDescent="0.25">
      <c r="A198" s="5"/>
      <c r="B198" s="5"/>
      <c r="C198" s="5"/>
      <c r="D198" s="5"/>
      <c r="E198" s="7"/>
      <c r="F198" s="5"/>
      <c r="G198" s="5"/>
      <c r="H198" s="5"/>
    </row>
    <row r="199" spans="1:8" ht="15.75" x14ac:dyDescent="0.25">
      <c r="A199" s="18" t="s">
        <v>120</v>
      </c>
      <c r="B199" s="5"/>
      <c r="C199" s="5"/>
      <c r="D199" s="5"/>
      <c r="E199" s="7"/>
      <c r="F199" s="5"/>
      <c r="G199" s="5"/>
      <c r="H199" s="5"/>
    </row>
    <row r="200" spans="1:8" ht="15.75" x14ac:dyDescent="0.25">
      <c r="A200" s="5" t="s">
        <v>121</v>
      </c>
      <c r="B200" s="5" t="s">
        <v>22</v>
      </c>
      <c r="C200" s="5"/>
      <c r="D200" s="5"/>
      <c r="E200" s="7"/>
      <c r="F200" s="5"/>
      <c r="G200" s="5"/>
      <c r="H200" s="5"/>
    </row>
    <row r="201" spans="1:8" ht="15.75" x14ac:dyDescent="0.25">
      <c r="A201" s="5" t="s">
        <v>122</v>
      </c>
      <c r="B201" s="5" t="s">
        <v>24</v>
      </c>
      <c r="C201" s="5"/>
      <c r="D201" s="5"/>
      <c r="E201" s="7"/>
      <c r="F201" s="5"/>
      <c r="G201" s="5"/>
      <c r="H201" s="5"/>
    </row>
    <row r="202" spans="1:8" ht="15.75" x14ac:dyDescent="0.25">
      <c r="A202" s="5" t="s">
        <v>123</v>
      </c>
      <c r="B202" s="5" t="s">
        <v>26</v>
      </c>
      <c r="C202" s="5"/>
      <c r="D202" s="5"/>
      <c r="E202" s="7"/>
      <c r="F202" s="5"/>
      <c r="G202" s="5"/>
      <c r="H202" s="5"/>
    </row>
    <row r="203" spans="1:8" ht="15.75" x14ac:dyDescent="0.25">
      <c r="A203" s="5"/>
      <c r="B203" s="5" t="s">
        <v>27</v>
      </c>
      <c r="C203" s="5"/>
      <c r="D203" s="5"/>
      <c r="E203" s="7"/>
      <c r="F203" s="5"/>
      <c r="G203" s="5"/>
      <c r="H203" s="5"/>
    </row>
    <row r="204" spans="1:8" ht="15.75" x14ac:dyDescent="0.25">
      <c r="A204" s="5"/>
      <c r="B204" s="5"/>
      <c r="C204" s="5"/>
      <c r="D204" s="5"/>
      <c r="E204" s="7"/>
      <c r="F204" s="5"/>
      <c r="G204" s="5"/>
      <c r="H204" s="5"/>
    </row>
    <row r="205" spans="1:8" ht="15.75" x14ac:dyDescent="0.25">
      <c r="A205" s="18" t="s">
        <v>124</v>
      </c>
      <c r="B205" s="5"/>
      <c r="C205" s="5"/>
      <c r="D205" s="5"/>
      <c r="E205" s="27"/>
      <c r="F205" s="5"/>
      <c r="G205" s="5"/>
      <c r="H205" s="5"/>
    </row>
    <row r="206" spans="1:8" ht="15.75" x14ac:dyDescent="0.25">
      <c r="A206" s="5" t="s">
        <v>125</v>
      </c>
      <c r="B206" s="5" t="s">
        <v>22</v>
      </c>
      <c r="C206" s="5"/>
      <c r="D206" s="5"/>
      <c r="E206" s="7"/>
      <c r="F206" s="5"/>
      <c r="G206" s="5"/>
      <c r="H206" s="5"/>
    </row>
    <row r="207" spans="1:8" ht="15.75" x14ac:dyDescent="0.25">
      <c r="A207" s="5" t="s">
        <v>126</v>
      </c>
      <c r="B207" s="5" t="s">
        <v>24</v>
      </c>
      <c r="C207" s="5"/>
      <c r="D207" s="19"/>
      <c r="E207" s="19"/>
      <c r="F207" s="23"/>
      <c r="G207" s="19"/>
      <c r="H207" s="19"/>
    </row>
    <row r="208" spans="1:8" ht="18" x14ac:dyDescent="0.4">
      <c r="A208" s="5" t="s">
        <v>127</v>
      </c>
      <c r="B208" s="149" t="s">
        <v>128</v>
      </c>
      <c r="C208" s="21">
        <v>19739</v>
      </c>
      <c r="D208" s="21">
        <v>38025</v>
      </c>
      <c r="E208" s="21">
        <v>25790.07</v>
      </c>
      <c r="F208" s="21">
        <v>38000</v>
      </c>
      <c r="G208" s="21">
        <v>38000</v>
      </c>
      <c r="H208" s="21"/>
    </row>
    <row r="209" spans="1:8" ht="15.75" x14ac:dyDescent="0.25">
      <c r="A209" s="5"/>
      <c r="B209" s="17" t="s">
        <v>27</v>
      </c>
      <c r="C209" s="27">
        <f>SUM(C207:C208)</f>
        <v>19739</v>
      </c>
      <c r="D209" s="27">
        <f>SUM(D207:D208)</f>
        <v>38025</v>
      </c>
      <c r="E209" s="27">
        <f>SUM(E207:E208)</f>
        <v>25790.07</v>
      </c>
      <c r="F209" s="27">
        <f>SUM(F206:F208)</f>
        <v>38000</v>
      </c>
      <c r="G209" s="27">
        <f>SUM(G207:G208)</f>
        <v>38000</v>
      </c>
      <c r="H209" s="27"/>
    </row>
    <row r="210" spans="1:8" ht="15.75" x14ac:dyDescent="0.25">
      <c r="A210" s="5"/>
      <c r="B210" s="5"/>
      <c r="C210" s="7"/>
      <c r="D210" s="5"/>
      <c r="E210" s="7"/>
      <c r="F210" s="5"/>
      <c r="G210" s="5"/>
      <c r="H210" s="5"/>
    </row>
    <row r="211" spans="1:8" ht="15.75" x14ac:dyDescent="0.25">
      <c r="A211" s="18" t="s">
        <v>129</v>
      </c>
      <c r="B211" s="5"/>
      <c r="C211" s="5"/>
      <c r="D211" s="5"/>
      <c r="E211" s="7"/>
      <c r="F211" s="5"/>
      <c r="G211" s="5"/>
      <c r="H211" s="5"/>
    </row>
    <row r="212" spans="1:8" ht="15.75" x14ac:dyDescent="0.25">
      <c r="A212" s="5" t="s">
        <v>130</v>
      </c>
      <c r="B212" s="5" t="s">
        <v>22</v>
      </c>
      <c r="C212" s="5"/>
      <c r="D212" s="5"/>
      <c r="E212" s="7"/>
      <c r="F212" s="5"/>
      <c r="G212" s="5"/>
      <c r="H212" s="5"/>
    </row>
    <row r="213" spans="1:8" ht="15.75" x14ac:dyDescent="0.25">
      <c r="A213" s="5" t="s">
        <v>131</v>
      </c>
      <c r="B213" s="5" t="s">
        <v>24</v>
      </c>
      <c r="C213" s="5"/>
      <c r="D213" s="5"/>
      <c r="E213" s="7"/>
      <c r="F213" s="5"/>
      <c r="G213" s="5"/>
      <c r="H213" s="5"/>
    </row>
    <row r="214" spans="1:8" ht="15.75" x14ac:dyDescent="0.25">
      <c r="A214" s="5" t="s">
        <v>132</v>
      </c>
      <c r="B214" s="5" t="s">
        <v>26</v>
      </c>
      <c r="C214" s="5"/>
      <c r="D214" s="5"/>
      <c r="E214" s="7"/>
      <c r="F214" s="5"/>
      <c r="G214" s="5"/>
      <c r="H214" s="5"/>
    </row>
    <row r="215" spans="1:8" ht="15.75" x14ac:dyDescent="0.25">
      <c r="A215" s="5"/>
      <c r="B215" s="5" t="s">
        <v>27</v>
      </c>
      <c r="C215" s="5"/>
      <c r="D215" s="5"/>
      <c r="E215" s="7"/>
      <c r="F215" s="5"/>
      <c r="G215" s="5"/>
      <c r="H215" s="5"/>
    </row>
    <row r="216" spans="1:8" ht="15.75" x14ac:dyDescent="0.25">
      <c r="A216" s="5"/>
      <c r="B216" s="5"/>
      <c r="C216" s="5"/>
      <c r="D216" s="5"/>
      <c r="E216" s="7"/>
      <c r="F216" s="5"/>
      <c r="G216" s="5"/>
      <c r="H216" s="5"/>
    </row>
    <row r="217" spans="1:8" ht="15.75" x14ac:dyDescent="0.25">
      <c r="A217" s="18" t="s">
        <v>133</v>
      </c>
      <c r="B217" s="5"/>
      <c r="C217" s="5"/>
      <c r="D217" s="5"/>
      <c r="E217" s="7"/>
      <c r="F217" s="5"/>
      <c r="G217" s="5"/>
      <c r="H217" s="5"/>
    </row>
    <row r="218" spans="1:8" ht="15.75" x14ac:dyDescent="0.25">
      <c r="A218" s="5" t="s">
        <v>134</v>
      </c>
      <c r="B218" s="5" t="s">
        <v>22</v>
      </c>
      <c r="C218" s="5"/>
      <c r="D218" s="5"/>
      <c r="E218" s="7"/>
      <c r="F218" s="5"/>
      <c r="G218" s="5"/>
      <c r="H218" s="5"/>
    </row>
    <row r="219" spans="1:8" ht="15.75" x14ac:dyDescent="0.25">
      <c r="A219" s="5" t="s">
        <v>135</v>
      </c>
      <c r="B219" s="5" t="s">
        <v>24</v>
      </c>
      <c r="C219" s="5"/>
      <c r="D219" s="5"/>
      <c r="E219" s="7"/>
      <c r="F219" s="5"/>
      <c r="G219" s="5"/>
      <c r="H219" s="5"/>
    </row>
    <row r="220" spans="1:8" ht="15.75" x14ac:dyDescent="0.25">
      <c r="A220" s="5" t="s">
        <v>136</v>
      </c>
      <c r="B220" s="5" t="s">
        <v>26</v>
      </c>
      <c r="C220" s="5"/>
      <c r="D220" s="5"/>
      <c r="E220" s="7"/>
      <c r="F220" s="5"/>
      <c r="G220" s="5"/>
      <c r="H220" s="5"/>
    </row>
    <row r="221" spans="1:8" ht="18" x14ac:dyDescent="0.4">
      <c r="A221" s="5"/>
      <c r="B221" s="5" t="s">
        <v>27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/>
    </row>
    <row r="222" spans="1:8" ht="15.75" x14ac:dyDescent="0.25">
      <c r="A222" s="5"/>
      <c r="B222" s="5"/>
      <c r="C222" s="5"/>
      <c r="D222" s="5"/>
      <c r="E222" s="7"/>
      <c r="F222" s="5"/>
      <c r="G222" s="5"/>
      <c r="H222" s="5"/>
    </row>
    <row r="223" spans="1:8" ht="15.75" x14ac:dyDescent="0.25">
      <c r="A223" s="17" t="s">
        <v>137</v>
      </c>
      <c r="B223" s="5"/>
      <c r="C223" s="22">
        <f t="shared" ref="C223:G223" si="10">+SUM(C197+C209)</f>
        <v>39739</v>
      </c>
      <c r="D223" s="22">
        <f t="shared" si="10"/>
        <v>58025</v>
      </c>
      <c r="E223" s="29">
        <f t="shared" si="10"/>
        <v>42201.99</v>
      </c>
      <c r="F223" s="22">
        <f t="shared" si="10"/>
        <v>58000</v>
      </c>
      <c r="G223" s="22">
        <f t="shared" si="10"/>
        <v>58000</v>
      </c>
      <c r="H223" s="22"/>
    </row>
    <row r="224" spans="1:8" ht="15.75" x14ac:dyDescent="0.25">
      <c r="A224" s="5"/>
      <c r="B224" s="5"/>
      <c r="C224" s="5"/>
      <c r="D224" s="5"/>
      <c r="E224" s="7"/>
      <c r="F224" s="8"/>
      <c r="G224" s="5"/>
      <c r="H224" s="8"/>
    </row>
    <row r="225" spans="1:8" ht="15.75" x14ac:dyDescent="0.25">
      <c r="A225" s="5" t="s">
        <v>138</v>
      </c>
      <c r="B225" s="5"/>
      <c r="C225" s="5"/>
      <c r="D225" s="5"/>
      <c r="E225" s="7"/>
      <c r="F225" s="12"/>
      <c r="G225" s="5"/>
      <c r="H225" s="12"/>
    </row>
    <row r="226" spans="1:8" ht="15.75" x14ac:dyDescent="0.25">
      <c r="A226" s="5" t="s">
        <v>139</v>
      </c>
      <c r="B226" s="5" t="s">
        <v>809</v>
      </c>
      <c r="C226" s="19">
        <v>23081</v>
      </c>
      <c r="D226" s="19">
        <v>24000</v>
      </c>
      <c r="E226" s="19">
        <v>21834.41</v>
      </c>
      <c r="F226" s="23">
        <v>25000</v>
      </c>
      <c r="G226" s="19">
        <v>25000</v>
      </c>
      <c r="H226" s="23"/>
    </row>
    <row r="227" spans="1:8" ht="15.75" x14ac:dyDescent="0.25">
      <c r="A227" s="5" t="s">
        <v>141</v>
      </c>
      <c r="B227" s="5" t="s">
        <v>142</v>
      </c>
      <c r="C227" s="19">
        <v>727</v>
      </c>
      <c r="D227" s="19">
        <v>727</v>
      </c>
      <c r="E227" s="19">
        <v>727</v>
      </c>
      <c r="F227" s="19">
        <v>727</v>
      </c>
      <c r="G227" s="19">
        <v>727</v>
      </c>
      <c r="H227" s="19"/>
    </row>
    <row r="228" spans="1:8" ht="15.75" x14ac:dyDescent="0.25">
      <c r="A228" s="5" t="s">
        <v>143</v>
      </c>
      <c r="B228" s="5" t="s">
        <v>144</v>
      </c>
      <c r="C228" s="19">
        <v>0</v>
      </c>
      <c r="D228" s="5"/>
      <c r="E228" s="19">
        <v>0</v>
      </c>
      <c r="F228" s="19">
        <v>0</v>
      </c>
      <c r="G228" s="19">
        <v>0</v>
      </c>
      <c r="H228" s="19"/>
    </row>
    <row r="229" spans="1:8" ht="15.75" x14ac:dyDescent="0.25">
      <c r="A229" s="5" t="s">
        <v>145</v>
      </c>
      <c r="B229" s="5" t="s">
        <v>146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/>
    </row>
    <row r="230" spans="1:8" ht="15.75" x14ac:dyDescent="0.25">
      <c r="A230" s="5"/>
      <c r="B230" s="5" t="s">
        <v>147</v>
      </c>
      <c r="C230" s="19"/>
      <c r="D230" s="19"/>
      <c r="E230" s="19"/>
      <c r="F230" s="19"/>
      <c r="G230" s="19"/>
      <c r="H230" s="19"/>
    </row>
    <row r="231" spans="1:8" ht="15.75" x14ac:dyDescent="0.25">
      <c r="A231" s="5" t="s">
        <v>148</v>
      </c>
      <c r="B231" s="5" t="s">
        <v>149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/>
    </row>
    <row r="232" spans="1:8" ht="15.75" x14ac:dyDescent="0.25">
      <c r="A232" s="5"/>
      <c r="B232" s="5" t="s">
        <v>150</v>
      </c>
      <c r="C232" s="19"/>
      <c r="D232" s="19"/>
      <c r="E232" s="19"/>
      <c r="F232" s="19"/>
      <c r="G232" s="19"/>
      <c r="H232" s="19"/>
    </row>
    <row r="233" spans="1:8" ht="18" x14ac:dyDescent="0.4">
      <c r="A233" s="5" t="s">
        <v>151</v>
      </c>
      <c r="B233" s="15" t="s">
        <v>152</v>
      </c>
      <c r="C233" s="21">
        <v>7069</v>
      </c>
      <c r="D233" s="21">
        <v>0</v>
      </c>
      <c r="E233" s="21">
        <v>0</v>
      </c>
      <c r="F233" s="37">
        <v>10000</v>
      </c>
      <c r="G233" s="21">
        <v>10000</v>
      </c>
      <c r="H233" s="37"/>
    </row>
    <row r="234" spans="1:8" ht="15.75" x14ac:dyDescent="0.25">
      <c r="A234" s="17" t="s">
        <v>153</v>
      </c>
      <c r="B234" s="5"/>
      <c r="C234" s="27">
        <f t="shared" ref="C234:G234" si="11">SUM(C226:C233)</f>
        <v>30877</v>
      </c>
      <c r="D234" s="27">
        <f t="shared" si="11"/>
        <v>24727</v>
      </c>
      <c r="E234" s="27">
        <f t="shared" si="11"/>
        <v>22561.41</v>
      </c>
      <c r="F234" s="27">
        <f t="shared" si="11"/>
        <v>35727</v>
      </c>
      <c r="G234" s="27">
        <f t="shared" si="11"/>
        <v>35727</v>
      </c>
      <c r="H234" s="27"/>
    </row>
    <row r="235" spans="1:8" ht="16.5" thickBot="1" x14ac:dyDescent="0.3">
      <c r="A235" s="5"/>
      <c r="B235" s="5"/>
      <c r="C235" s="5"/>
      <c r="D235" s="5"/>
      <c r="E235" s="7"/>
      <c r="F235" s="5"/>
      <c r="G235" s="5"/>
      <c r="H235" s="5"/>
    </row>
    <row r="236" spans="1:8" ht="16.5" thickBot="1" x14ac:dyDescent="0.3">
      <c r="A236" s="151" t="s">
        <v>154</v>
      </c>
      <c r="B236" s="148"/>
      <c r="C236" s="27">
        <f>(C234+C223+C172+C111+C37+C24+C16)</f>
        <v>248569.1</v>
      </c>
      <c r="D236" s="27">
        <f>(D234+D223+D172+D111+D37+D24+D16)</f>
        <v>282489</v>
      </c>
      <c r="E236" s="27">
        <f>(E234+E223+E172+E111+E37+E16)</f>
        <v>226617.78</v>
      </c>
      <c r="F236" s="27">
        <f>(F234+F223+F172+F111+F37+F16)</f>
        <v>227127</v>
      </c>
      <c r="G236" s="27">
        <f>SUM(G16+G37+G111+G172+G223+G234)</f>
        <v>227127</v>
      </c>
      <c r="H236" s="27"/>
    </row>
    <row r="237" spans="1:8" ht="15.75" x14ac:dyDescent="0.25">
      <c r="A237" s="17"/>
      <c r="B237" s="5"/>
      <c r="C237" s="27"/>
      <c r="D237" s="27"/>
      <c r="E237" s="27"/>
      <c r="F237" s="27"/>
      <c r="G237" s="27"/>
      <c r="H237" s="27"/>
    </row>
    <row r="238" spans="1:8" ht="15.75" x14ac:dyDescent="0.25">
      <c r="A238" s="17"/>
      <c r="B238" s="5"/>
      <c r="C238" s="27"/>
      <c r="D238" s="27"/>
      <c r="E238" s="27"/>
      <c r="F238" s="27"/>
      <c r="G238" s="27"/>
      <c r="H238" s="27"/>
    </row>
    <row r="239" spans="1:8" ht="15.75" x14ac:dyDescent="0.25">
      <c r="A239" s="17"/>
      <c r="B239" s="5"/>
      <c r="C239" s="27"/>
      <c r="D239" s="27"/>
      <c r="E239" s="27"/>
      <c r="F239" s="27"/>
      <c r="G239" s="27"/>
      <c r="H239" s="27"/>
    </row>
    <row r="240" spans="1:8" ht="16.5" customHeight="1" x14ac:dyDescent="0.25">
      <c r="A240" s="17"/>
      <c r="B240" s="5"/>
      <c r="C240" s="27"/>
      <c r="D240" s="27"/>
      <c r="E240" s="27"/>
      <c r="F240" s="27"/>
      <c r="G240" s="27"/>
    </row>
    <row r="241" spans="1:8" ht="16.5" customHeight="1" x14ac:dyDescent="0.25">
      <c r="A241" s="17"/>
      <c r="B241" s="5"/>
      <c r="C241" s="27"/>
      <c r="D241" s="27"/>
      <c r="E241" s="27"/>
      <c r="F241" s="27"/>
      <c r="G241" s="27"/>
    </row>
    <row r="242" spans="1:8" ht="16.5" customHeight="1" x14ac:dyDescent="0.25">
      <c r="A242" s="17"/>
      <c r="B242" s="5"/>
      <c r="C242" s="27"/>
      <c r="D242" s="27"/>
      <c r="E242" s="27"/>
      <c r="F242" s="27"/>
      <c r="G242" s="27"/>
    </row>
    <row r="243" spans="1:8" ht="16.5" customHeight="1" x14ac:dyDescent="0.25">
      <c r="A243" s="17"/>
      <c r="B243" s="5"/>
      <c r="C243" s="27"/>
      <c r="D243" s="27"/>
      <c r="E243" s="27"/>
      <c r="F243" s="27"/>
      <c r="G243" s="27"/>
    </row>
    <row r="244" spans="1:8" ht="15.75" x14ac:dyDescent="0.25">
      <c r="A244" s="17"/>
      <c r="B244" s="5"/>
      <c r="C244" s="27"/>
      <c r="D244" s="27"/>
      <c r="E244" s="27"/>
      <c r="F244" s="27"/>
      <c r="G244" s="27"/>
    </row>
    <row r="245" spans="1:8" ht="15.75" x14ac:dyDescent="0.25">
      <c r="A245" s="17"/>
      <c r="B245" s="5"/>
      <c r="C245" s="27"/>
      <c r="D245" s="27"/>
      <c r="E245" s="27"/>
      <c r="F245" s="27"/>
      <c r="G245" s="27"/>
    </row>
    <row r="246" spans="1:8" ht="15.75" x14ac:dyDescent="0.25">
      <c r="A246" s="17"/>
      <c r="B246" s="5"/>
      <c r="C246" s="27"/>
      <c r="D246" s="27"/>
      <c r="E246" s="27"/>
      <c r="F246" s="27"/>
      <c r="G246" s="27"/>
    </row>
    <row r="247" spans="1:8" ht="15.75" x14ac:dyDescent="0.25">
      <c r="A247" s="17"/>
      <c r="B247" s="5"/>
      <c r="C247" s="27"/>
      <c r="D247" s="27"/>
      <c r="E247" s="27"/>
      <c r="F247" s="27"/>
      <c r="G247" s="27"/>
    </row>
    <row r="248" spans="1:8" ht="15.75" x14ac:dyDescent="0.25">
      <c r="A248" s="17"/>
      <c r="B248" s="5"/>
      <c r="C248" s="27"/>
      <c r="D248" s="27"/>
      <c r="E248" s="27"/>
      <c r="F248" s="27"/>
      <c r="G248" s="27"/>
    </row>
    <row r="249" spans="1:8" ht="15.75" x14ac:dyDescent="0.25">
      <c r="A249" s="162" t="s">
        <v>54</v>
      </c>
      <c r="B249" s="162"/>
      <c r="C249" s="162"/>
      <c r="D249" s="162"/>
      <c r="E249" s="162"/>
      <c r="F249" s="162"/>
      <c r="G249" s="162"/>
    </row>
    <row r="250" spans="1:8" ht="15.75" x14ac:dyDescent="0.25">
      <c r="A250" s="1"/>
      <c r="B250" s="1"/>
      <c r="C250" s="1"/>
      <c r="D250" s="1"/>
      <c r="E250" s="36"/>
      <c r="F250" s="1"/>
      <c r="G250" s="1"/>
    </row>
    <row r="251" spans="1:8" ht="15.75" x14ac:dyDescent="0.25">
      <c r="A251" s="5"/>
      <c r="B251" s="5"/>
      <c r="C251" s="8" t="s">
        <v>6</v>
      </c>
      <c r="D251" s="1" t="s">
        <v>7</v>
      </c>
      <c r="E251" s="9" t="s">
        <v>8</v>
      </c>
      <c r="F251" s="10" t="s">
        <v>9</v>
      </c>
      <c r="G251" s="6" t="s">
        <v>10</v>
      </c>
      <c r="H251" s="1"/>
    </row>
    <row r="252" spans="1:8" ht="15.75" x14ac:dyDescent="0.25">
      <c r="A252" s="5"/>
      <c r="B252" s="5"/>
      <c r="C252" s="8" t="s">
        <v>11</v>
      </c>
      <c r="D252" s="1" t="s">
        <v>12</v>
      </c>
      <c r="E252" s="9" t="s">
        <v>780</v>
      </c>
      <c r="F252" s="11" t="s">
        <v>14</v>
      </c>
      <c r="G252" s="6" t="s">
        <v>9</v>
      </c>
      <c r="H252" s="1"/>
    </row>
    <row r="253" spans="1:8" ht="15.75" x14ac:dyDescent="0.25">
      <c r="A253" s="5"/>
      <c r="B253" s="5"/>
      <c r="C253" s="12" t="s">
        <v>13</v>
      </c>
      <c r="D253" s="12" t="s">
        <v>779</v>
      </c>
      <c r="E253" s="13" t="s">
        <v>15</v>
      </c>
      <c r="F253" s="14" t="s">
        <v>16</v>
      </c>
      <c r="G253" s="6" t="s">
        <v>17</v>
      </c>
      <c r="H253" s="8"/>
    </row>
    <row r="254" spans="1:8" ht="15.75" x14ac:dyDescent="0.25">
      <c r="A254" s="5"/>
      <c r="B254" s="5"/>
      <c r="C254" s="1"/>
      <c r="D254" s="1"/>
      <c r="E254" s="36"/>
      <c r="F254" s="1"/>
      <c r="G254" s="1"/>
      <c r="H254" s="1"/>
    </row>
    <row r="255" spans="1:8" ht="15.75" x14ac:dyDescent="0.25">
      <c r="A255" s="17" t="s">
        <v>155</v>
      </c>
      <c r="B255" s="5"/>
      <c r="C255" s="5"/>
      <c r="D255" s="5"/>
      <c r="E255" s="7"/>
      <c r="F255" s="5"/>
      <c r="G255" s="5"/>
      <c r="H255" s="5"/>
    </row>
    <row r="256" spans="1:8" ht="15.75" x14ac:dyDescent="0.25">
      <c r="A256" s="18" t="s">
        <v>156</v>
      </c>
      <c r="B256" s="5"/>
      <c r="C256" s="5"/>
      <c r="D256" s="5"/>
      <c r="E256" s="7"/>
      <c r="F256" s="5"/>
      <c r="G256" s="5"/>
      <c r="H256" s="5"/>
    </row>
    <row r="257" spans="1:8" ht="15.75" x14ac:dyDescent="0.25">
      <c r="A257" s="5" t="s">
        <v>157</v>
      </c>
      <c r="B257" s="5" t="s">
        <v>22</v>
      </c>
      <c r="C257" s="5"/>
      <c r="D257" s="5"/>
      <c r="E257" s="7"/>
      <c r="F257" s="5"/>
      <c r="G257" s="5"/>
      <c r="H257" s="5"/>
    </row>
    <row r="258" spans="1:8" ht="15.75" x14ac:dyDescent="0.25">
      <c r="A258" s="5" t="s">
        <v>158</v>
      </c>
      <c r="B258" s="5" t="s">
        <v>24</v>
      </c>
      <c r="C258" s="5"/>
      <c r="D258" s="5"/>
      <c r="E258" s="7"/>
      <c r="F258" s="5"/>
      <c r="G258" s="5"/>
      <c r="H258" s="5"/>
    </row>
    <row r="259" spans="1:8" ht="15.75" x14ac:dyDescent="0.25">
      <c r="A259" s="5" t="s">
        <v>159</v>
      </c>
      <c r="B259" s="5" t="s">
        <v>26</v>
      </c>
      <c r="C259" s="5"/>
      <c r="D259" s="5"/>
      <c r="E259" s="7"/>
      <c r="F259" s="5"/>
      <c r="G259" s="5"/>
      <c r="H259" s="5"/>
    </row>
    <row r="260" spans="1:8" ht="15.75" x14ac:dyDescent="0.25">
      <c r="A260" s="5"/>
      <c r="B260" s="5" t="s">
        <v>27</v>
      </c>
      <c r="C260" s="5"/>
      <c r="D260" s="5"/>
      <c r="E260" s="7"/>
      <c r="F260" s="5"/>
      <c r="G260" s="5"/>
      <c r="H260" s="5"/>
    </row>
    <row r="261" spans="1:8" ht="15.75" x14ac:dyDescent="0.25">
      <c r="A261" s="18" t="s">
        <v>160</v>
      </c>
      <c r="B261" s="5"/>
      <c r="C261" s="5"/>
      <c r="D261" s="5"/>
      <c r="E261" s="7"/>
      <c r="F261" s="5"/>
      <c r="G261" s="5"/>
      <c r="H261" s="5"/>
    </row>
    <row r="262" spans="1:8" ht="15.75" x14ac:dyDescent="0.25">
      <c r="A262" s="5" t="s">
        <v>161</v>
      </c>
      <c r="B262" s="5" t="s">
        <v>22</v>
      </c>
      <c r="C262" s="5"/>
      <c r="D262" s="5"/>
      <c r="E262" s="7"/>
      <c r="F262" s="5"/>
      <c r="G262" s="5"/>
      <c r="H262" s="5"/>
    </row>
    <row r="263" spans="1:8" ht="15.75" x14ac:dyDescent="0.25">
      <c r="A263" s="5" t="s">
        <v>162</v>
      </c>
      <c r="B263" s="5" t="s">
        <v>24</v>
      </c>
      <c r="C263" s="5"/>
      <c r="D263" s="5"/>
      <c r="E263" s="7"/>
      <c r="F263" s="5"/>
      <c r="G263" s="5"/>
      <c r="H263" s="5"/>
    </row>
    <row r="264" spans="1:8" ht="15.75" x14ac:dyDescent="0.25">
      <c r="A264" s="5" t="s">
        <v>163</v>
      </c>
      <c r="B264" s="5" t="s">
        <v>26</v>
      </c>
      <c r="C264" s="5"/>
      <c r="D264" s="5"/>
      <c r="E264" s="7"/>
      <c r="F264" s="5"/>
      <c r="G264" s="5"/>
      <c r="H264" s="5"/>
    </row>
    <row r="265" spans="1:8" ht="15.75" x14ac:dyDescent="0.25">
      <c r="A265" s="5"/>
      <c r="B265" s="5" t="s">
        <v>27</v>
      </c>
      <c r="C265" s="5"/>
      <c r="D265" s="5"/>
      <c r="E265" s="7"/>
      <c r="F265" s="5"/>
      <c r="G265" s="5"/>
      <c r="H265" s="5"/>
    </row>
    <row r="266" spans="1:8" ht="15.75" x14ac:dyDescent="0.25">
      <c r="A266" s="18" t="s">
        <v>164</v>
      </c>
      <c r="B266" s="5"/>
      <c r="C266" s="5"/>
      <c r="D266" s="5"/>
      <c r="E266" s="7"/>
      <c r="F266" s="5"/>
      <c r="G266" s="5"/>
      <c r="H266" s="5"/>
    </row>
    <row r="267" spans="1:8" ht="15.75" x14ac:dyDescent="0.25">
      <c r="A267" s="5" t="s">
        <v>165</v>
      </c>
      <c r="B267" s="5" t="s">
        <v>22</v>
      </c>
      <c r="C267" s="5"/>
      <c r="D267" s="5"/>
      <c r="E267" s="7"/>
      <c r="F267" s="5"/>
      <c r="G267" s="5"/>
      <c r="H267" s="5"/>
    </row>
    <row r="268" spans="1:8" ht="15.75" x14ac:dyDescent="0.25">
      <c r="A268" s="5" t="s">
        <v>166</v>
      </c>
      <c r="B268" s="5" t="s">
        <v>24</v>
      </c>
      <c r="C268" s="5"/>
      <c r="D268" s="5"/>
      <c r="E268" s="7"/>
      <c r="F268" s="5"/>
      <c r="G268" s="5"/>
      <c r="H268" s="5"/>
    </row>
    <row r="269" spans="1:8" ht="15.75" x14ac:dyDescent="0.25">
      <c r="A269" s="5" t="s">
        <v>167</v>
      </c>
      <c r="B269" s="5" t="s">
        <v>26</v>
      </c>
      <c r="C269" s="5"/>
      <c r="D269" s="5"/>
      <c r="E269" s="7"/>
      <c r="F269" s="5"/>
      <c r="G269" s="5"/>
      <c r="H269" s="5"/>
    </row>
    <row r="270" spans="1:8" ht="15.75" x14ac:dyDescent="0.25">
      <c r="A270" s="5"/>
      <c r="B270" s="5" t="s">
        <v>27</v>
      </c>
      <c r="C270" s="5"/>
      <c r="D270" s="5"/>
      <c r="E270" s="7"/>
      <c r="F270" s="5"/>
      <c r="G270" s="5"/>
      <c r="H270" s="5"/>
    </row>
    <row r="271" spans="1:8" ht="15.75" x14ac:dyDescent="0.25">
      <c r="A271" s="18" t="s">
        <v>168</v>
      </c>
      <c r="B271" s="5"/>
      <c r="C271" s="5"/>
      <c r="D271" s="5"/>
      <c r="E271" s="7"/>
      <c r="F271" s="5"/>
      <c r="G271" s="5"/>
      <c r="H271" s="5"/>
    </row>
    <row r="272" spans="1:8" ht="15.75" x14ac:dyDescent="0.25">
      <c r="A272" s="5" t="s">
        <v>169</v>
      </c>
      <c r="B272" s="5" t="s">
        <v>22</v>
      </c>
      <c r="C272" s="5"/>
      <c r="D272" s="5"/>
      <c r="E272" s="7"/>
      <c r="F272" s="5"/>
      <c r="G272" s="5"/>
      <c r="H272" s="5"/>
    </row>
    <row r="273" spans="1:8" ht="15.75" x14ac:dyDescent="0.25">
      <c r="A273" s="5" t="s">
        <v>170</v>
      </c>
      <c r="B273" s="5" t="s">
        <v>24</v>
      </c>
      <c r="C273" s="5"/>
      <c r="D273" s="5"/>
      <c r="E273" s="7"/>
      <c r="F273" s="5"/>
      <c r="G273" s="5"/>
      <c r="H273" s="5"/>
    </row>
    <row r="274" spans="1:8" ht="15.75" x14ac:dyDescent="0.25">
      <c r="A274" s="5" t="s">
        <v>171</v>
      </c>
      <c r="B274" s="5" t="s">
        <v>26</v>
      </c>
      <c r="C274" s="5"/>
      <c r="D274" s="5"/>
      <c r="E274" s="7"/>
      <c r="F274" s="5"/>
      <c r="G274" s="5"/>
      <c r="H274" s="5"/>
    </row>
    <row r="275" spans="1:8" ht="15.75" x14ac:dyDescent="0.25">
      <c r="A275" s="5"/>
      <c r="B275" s="5" t="s">
        <v>27</v>
      </c>
      <c r="C275" s="5"/>
      <c r="D275" s="5"/>
      <c r="E275" s="7"/>
      <c r="F275" s="5"/>
      <c r="G275" s="5"/>
      <c r="H275" s="5"/>
    </row>
    <row r="276" spans="1:8" ht="15.75" x14ac:dyDescent="0.25">
      <c r="A276" s="18" t="s">
        <v>172</v>
      </c>
      <c r="B276" s="5"/>
      <c r="C276" s="5"/>
      <c r="D276" s="5"/>
      <c r="E276" s="7"/>
      <c r="F276" s="5"/>
      <c r="G276" s="5"/>
      <c r="H276" s="5"/>
    </row>
    <row r="277" spans="1:8" ht="15.75" x14ac:dyDescent="0.25">
      <c r="A277" s="5" t="s">
        <v>173</v>
      </c>
      <c r="B277" s="5" t="s">
        <v>22</v>
      </c>
      <c r="C277" s="5"/>
      <c r="D277" s="5"/>
      <c r="E277" s="7"/>
      <c r="F277" s="5"/>
      <c r="G277" s="5"/>
      <c r="H277" s="5"/>
    </row>
    <row r="278" spans="1:8" ht="15.75" x14ac:dyDescent="0.25">
      <c r="A278" s="5" t="s">
        <v>174</v>
      </c>
      <c r="B278" s="5" t="s">
        <v>24</v>
      </c>
      <c r="C278" s="19"/>
      <c r="D278" s="19"/>
      <c r="E278" s="7"/>
      <c r="F278" s="7"/>
      <c r="G278" s="5"/>
      <c r="H278" s="7"/>
    </row>
    <row r="279" spans="1:8" ht="18" x14ac:dyDescent="0.4">
      <c r="A279" s="5" t="s">
        <v>175</v>
      </c>
      <c r="B279" s="4" t="s">
        <v>810</v>
      </c>
      <c r="C279" s="21">
        <v>20101.400000000001</v>
      </c>
      <c r="D279" s="21">
        <v>19000</v>
      </c>
      <c r="E279" s="21">
        <v>14486.45</v>
      </c>
      <c r="F279" s="21">
        <v>19000</v>
      </c>
      <c r="G279" s="21">
        <v>19000</v>
      </c>
      <c r="H279" s="32"/>
    </row>
    <row r="280" spans="1:8" ht="15.75" x14ac:dyDescent="0.25">
      <c r="A280" s="5"/>
      <c r="B280" s="5" t="s">
        <v>27</v>
      </c>
      <c r="C280" s="23">
        <f t="shared" ref="C280:G280" si="12">SUM(C279)</f>
        <v>20101.400000000001</v>
      </c>
      <c r="D280" s="28">
        <f t="shared" si="12"/>
        <v>19000</v>
      </c>
      <c r="E280" s="28">
        <f t="shared" si="12"/>
        <v>14486.45</v>
      </c>
      <c r="F280" s="28">
        <f t="shared" si="12"/>
        <v>19000</v>
      </c>
      <c r="G280" s="28">
        <f t="shared" si="12"/>
        <v>19000</v>
      </c>
      <c r="H280" s="28"/>
    </row>
    <row r="281" spans="1:8" ht="15.75" x14ac:dyDescent="0.25">
      <c r="A281" s="18" t="s">
        <v>176</v>
      </c>
      <c r="B281" s="5"/>
      <c r="C281" s="5"/>
      <c r="D281" s="5"/>
      <c r="E281" s="7"/>
      <c r="F281" s="5"/>
      <c r="G281" s="5"/>
      <c r="H281" s="5"/>
    </row>
    <row r="282" spans="1:8" ht="15.75" x14ac:dyDescent="0.25">
      <c r="A282" s="5" t="s">
        <v>177</v>
      </c>
      <c r="B282" s="5" t="s">
        <v>22</v>
      </c>
      <c r="C282" s="5"/>
      <c r="D282" s="5"/>
      <c r="E282" s="7"/>
      <c r="F282" s="5"/>
      <c r="G282" s="5"/>
      <c r="H282" s="5"/>
    </row>
    <row r="283" spans="1:8" ht="15.75" x14ac:dyDescent="0.25">
      <c r="A283" s="5" t="s">
        <v>178</v>
      </c>
      <c r="B283" s="5" t="s">
        <v>24</v>
      </c>
      <c r="C283" s="5"/>
      <c r="D283" s="5"/>
      <c r="E283" s="7"/>
      <c r="F283" s="5"/>
      <c r="G283" s="5"/>
      <c r="H283" s="5"/>
    </row>
    <row r="284" spans="1:8" ht="15.75" x14ac:dyDescent="0.25">
      <c r="A284" s="5" t="s">
        <v>179</v>
      </c>
      <c r="B284" s="5" t="s">
        <v>26</v>
      </c>
      <c r="C284" s="5"/>
      <c r="D284" s="5"/>
      <c r="E284" s="7"/>
      <c r="F284" s="5"/>
      <c r="G284" s="5"/>
      <c r="H284" s="5"/>
    </row>
    <row r="285" spans="1:8" ht="15.75" x14ac:dyDescent="0.25">
      <c r="A285" s="5"/>
      <c r="B285" s="5" t="s">
        <v>27</v>
      </c>
      <c r="C285" s="5"/>
      <c r="D285" s="5"/>
      <c r="E285" s="7"/>
      <c r="F285" s="5"/>
      <c r="G285" s="5"/>
      <c r="H285" s="5"/>
    </row>
    <row r="286" spans="1:8" ht="15.75" x14ac:dyDescent="0.25">
      <c r="A286" s="18" t="s">
        <v>180</v>
      </c>
      <c r="B286" s="5"/>
      <c r="C286" s="5"/>
      <c r="D286" s="5"/>
      <c r="E286" s="7"/>
      <c r="F286" s="5"/>
      <c r="G286" s="5"/>
      <c r="H286" s="5"/>
    </row>
    <row r="287" spans="1:8" ht="15.75" x14ac:dyDescent="0.25">
      <c r="A287" s="5" t="s">
        <v>181</v>
      </c>
      <c r="B287" s="5" t="s">
        <v>22</v>
      </c>
      <c r="C287" s="5"/>
      <c r="D287" s="5"/>
      <c r="E287" s="7"/>
      <c r="F287" s="5"/>
      <c r="G287" s="5"/>
      <c r="H287" s="5"/>
    </row>
    <row r="288" spans="1:8" ht="15.75" x14ac:dyDescent="0.25">
      <c r="A288" s="5" t="s">
        <v>182</v>
      </c>
      <c r="B288" s="5" t="s">
        <v>24</v>
      </c>
      <c r="C288" s="5"/>
      <c r="D288" s="5"/>
      <c r="E288" s="7"/>
      <c r="F288" s="5"/>
      <c r="G288" s="5"/>
      <c r="H288" s="5"/>
    </row>
    <row r="289" spans="1:8" ht="15.75" x14ac:dyDescent="0.25">
      <c r="A289" s="5" t="s">
        <v>183</v>
      </c>
      <c r="B289" s="5" t="s">
        <v>26</v>
      </c>
      <c r="C289" s="5"/>
      <c r="D289" s="5"/>
      <c r="E289" s="7"/>
      <c r="F289" s="5"/>
      <c r="G289" s="5"/>
      <c r="H289" s="5"/>
    </row>
    <row r="290" spans="1:8" ht="15.75" x14ac:dyDescent="0.25">
      <c r="A290" s="5"/>
      <c r="B290" s="5" t="s">
        <v>27</v>
      </c>
      <c r="C290" s="5"/>
      <c r="D290" s="5"/>
      <c r="E290" s="7"/>
      <c r="F290" s="5"/>
      <c r="G290" s="5"/>
      <c r="H290" s="5"/>
    </row>
    <row r="291" spans="1:8" ht="15.75" x14ac:dyDescent="0.25">
      <c r="A291" s="18" t="s">
        <v>184</v>
      </c>
      <c r="B291" s="5"/>
      <c r="C291" s="5"/>
      <c r="D291" s="5"/>
      <c r="E291" s="7"/>
      <c r="F291" s="5"/>
      <c r="G291" s="5"/>
      <c r="H291" s="5"/>
    </row>
    <row r="292" spans="1:8" ht="15.75" x14ac:dyDescent="0.25">
      <c r="A292" s="5" t="s">
        <v>185</v>
      </c>
      <c r="B292" s="5" t="s">
        <v>22</v>
      </c>
      <c r="C292" s="5"/>
      <c r="D292" s="5"/>
      <c r="E292" s="7"/>
      <c r="F292" s="5"/>
      <c r="G292" s="5"/>
      <c r="H292" s="5"/>
    </row>
    <row r="293" spans="1:8" ht="15.75" x14ac:dyDescent="0.25">
      <c r="A293" s="5" t="s">
        <v>186</v>
      </c>
      <c r="B293" s="5" t="s">
        <v>24</v>
      </c>
      <c r="C293" s="5"/>
      <c r="D293" s="5"/>
      <c r="E293" s="7"/>
      <c r="F293" s="5"/>
      <c r="G293" s="5"/>
      <c r="H293" s="5"/>
    </row>
    <row r="294" spans="1:8" ht="15.75" x14ac:dyDescent="0.25">
      <c r="A294" s="5" t="s">
        <v>187</v>
      </c>
      <c r="B294" s="5" t="s">
        <v>26</v>
      </c>
      <c r="C294" s="5"/>
      <c r="D294" s="5"/>
      <c r="E294" s="7"/>
      <c r="F294" s="5"/>
      <c r="G294" s="5"/>
      <c r="H294" s="5"/>
    </row>
    <row r="295" spans="1:8" ht="18" x14ac:dyDescent="0.4">
      <c r="A295" s="5"/>
      <c r="B295" s="5" t="s">
        <v>27</v>
      </c>
      <c r="C295" s="21">
        <v>0</v>
      </c>
      <c r="D295" s="21">
        <v>0</v>
      </c>
      <c r="E295" s="21">
        <v>0</v>
      </c>
      <c r="F295" s="21">
        <v>0</v>
      </c>
      <c r="G295" s="21">
        <v>0</v>
      </c>
      <c r="H295" s="21"/>
    </row>
    <row r="296" spans="1:8" ht="15.75" x14ac:dyDescent="0.25">
      <c r="A296" s="5"/>
      <c r="B296" s="5"/>
      <c r="C296" s="5"/>
      <c r="D296" s="5"/>
      <c r="E296" s="7"/>
      <c r="F296" s="5"/>
      <c r="G296" s="5"/>
      <c r="H296" s="5"/>
    </row>
    <row r="297" spans="1:8" ht="15.75" x14ac:dyDescent="0.25">
      <c r="A297" s="17" t="s">
        <v>188</v>
      </c>
      <c r="B297" s="5"/>
      <c r="C297" s="22">
        <f t="shared" ref="C297:G297" si="13">SUM(C280)</f>
        <v>20101.400000000001</v>
      </c>
      <c r="D297" s="22">
        <f t="shared" si="13"/>
        <v>19000</v>
      </c>
      <c r="E297" s="22">
        <f t="shared" si="13"/>
        <v>14486.45</v>
      </c>
      <c r="F297" s="22">
        <f t="shared" si="13"/>
        <v>19000</v>
      </c>
      <c r="G297" s="22">
        <f t="shared" si="13"/>
        <v>19000</v>
      </c>
      <c r="H297" s="22"/>
    </row>
    <row r="298" spans="1:8" ht="15.75" x14ac:dyDescent="0.25">
      <c r="A298" s="17"/>
      <c r="B298" s="5"/>
      <c r="C298" s="22"/>
      <c r="D298" s="22"/>
      <c r="E298" s="22"/>
      <c r="F298" s="22"/>
      <c r="G298" s="22"/>
      <c r="H298" s="22"/>
    </row>
    <row r="299" spans="1:8" ht="15.75" x14ac:dyDescent="0.25">
      <c r="A299" s="17"/>
      <c r="B299" s="5"/>
      <c r="C299" s="22"/>
      <c r="D299" s="22"/>
      <c r="E299" s="22"/>
      <c r="F299" s="22"/>
      <c r="G299" s="22"/>
      <c r="H299" s="22"/>
    </row>
    <row r="300" spans="1:8" ht="15.75" x14ac:dyDescent="0.25">
      <c r="A300" s="17"/>
      <c r="B300" s="5"/>
      <c r="C300" s="22"/>
      <c r="D300" s="22"/>
      <c r="E300" s="22"/>
      <c r="F300" s="22"/>
      <c r="G300" s="22"/>
      <c r="H300" s="22"/>
    </row>
    <row r="301" spans="1:8" ht="15.75" x14ac:dyDescent="0.25">
      <c r="A301" s="17"/>
      <c r="B301" s="5"/>
      <c r="C301" s="22"/>
      <c r="D301" s="22"/>
      <c r="E301" s="22"/>
      <c r="F301" s="22"/>
      <c r="G301" s="22"/>
      <c r="H301" s="22"/>
    </row>
    <row r="302" spans="1:8" ht="15.75" x14ac:dyDescent="0.25">
      <c r="A302" s="17"/>
      <c r="B302" s="5"/>
      <c r="C302" s="22"/>
      <c r="D302" s="22"/>
      <c r="E302" s="22"/>
      <c r="F302" s="22"/>
      <c r="G302" s="22"/>
      <c r="H302" s="22"/>
    </row>
    <row r="303" spans="1:8" ht="15.75" x14ac:dyDescent="0.25">
      <c r="A303" s="17"/>
      <c r="B303" s="5"/>
      <c r="C303" s="22"/>
      <c r="D303" s="22"/>
      <c r="E303" s="22"/>
      <c r="F303" s="22"/>
      <c r="G303" s="22"/>
      <c r="H303" s="22"/>
    </row>
    <row r="304" spans="1:8" ht="15.75" x14ac:dyDescent="0.25">
      <c r="A304" s="17"/>
      <c r="B304" s="5"/>
      <c r="C304" s="22"/>
      <c r="D304" s="22"/>
      <c r="E304" s="22"/>
      <c r="F304" s="22"/>
      <c r="G304" s="22"/>
      <c r="H304" s="22"/>
    </row>
    <row r="305" spans="1:8" ht="15.75" x14ac:dyDescent="0.25">
      <c r="A305" s="17"/>
      <c r="B305" s="5"/>
      <c r="C305" s="22"/>
      <c r="D305" s="22"/>
      <c r="E305" s="22"/>
      <c r="F305" s="22"/>
      <c r="G305" s="22"/>
      <c r="H305" s="22"/>
    </row>
    <row r="306" spans="1:8" ht="15.75" x14ac:dyDescent="0.25">
      <c r="A306" s="17"/>
      <c r="B306" s="5"/>
      <c r="C306" s="22"/>
      <c r="D306" s="22"/>
      <c r="E306" s="22"/>
      <c r="F306" s="22"/>
      <c r="G306" s="22"/>
      <c r="H306" s="22"/>
    </row>
    <row r="307" spans="1:8" ht="15.75" x14ac:dyDescent="0.25">
      <c r="A307" s="17"/>
      <c r="B307" s="5"/>
      <c r="C307" s="22"/>
      <c r="D307" s="22"/>
      <c r="E307" s="22"/>
      <c r="F307" s="22"/>
      <c r="G307" s="22"/>
      <c r="H307" s="22"/>
    </row>
    <row r="308" spans="1:8" ht="15.75" x14ac:dyDescent="0.25">
      <c r="A308" s="17"/>
      <c r="B308" s="5"/>
      <c r="C308" s="22"/>
      <c r="D308" s="22"/>
      <c r="E308" s="22"/>
      <c r="F308" s="22"/>
      <c r="G308" s="22"/>
      <c r="H308" s="22"/>
    </row>
    <row r="309" spans="1:8" ht="15.75" x14ac:dyDescent="0.25">
      <c r="A309" s="17"/>
      <c r="B309" s="5"/>
      <c r="C309" s="22"/>
      <c r="D309" s="22"/>
      <c r="E309" s="22"/>
      <c r="F309" s="22"/>
      <c r="G309" s="22"/>
      <c r="H309" s="22"/>
    </row>
    <row r="310" spans="1:8" ht="15.75" x14ac:dyDescent="0.25">
      <c r="A310" s="17"/>
      <c r="B310" s="5"/>
      <c r="C310" s="22"/>
      <c r="D310" s="22"/>
      <c r="E310" s="22"/>
      <c r="F310" s="22"/>
      <c r="G310" s="22"/>
      <c r="H310" s="22"/>
    </row>
    <row r="311" spans="1:8" ht="15.75" x14ac:dyDescent="0.25">
      <c r="A311" s="162" t="s">
        <v>54</v>
      </c>
      <c r="B311" s="162"/>
      <c r="C311" s="162"/>
      <c r="D311" s="162"/>
      <c r="E311" s="162"/>
      <c r="F311" s="162"/>
      <c r="G311" s="162"/>
    </row>
    <row r="312" spans="1:8" ht="15.75" x14ac:dyDescent="0.25">
      <c r="A312" s="5"/>
      <c r="B312" s="5"/>
      <c r="C312" s="5"/>
      <c r="D312" s="5"/>
      <c r="E312" s="7"/>
      <c r="F312" s="5"/>
      <c r="G312" s="5"/>
    </row>
    <row r="313" spans="1:8" ht="15.75" x14ac:dyDescent="0.25">
      <c r="A313" s="5"/>
      <c r="B313" s="5"/>
      <c r="C313" s="8" t="s">
        <v>6</v>
      </c>
      <c r="D313" s="1" t="s">
        <v>7</v>
      </c>
      <c r="E313" s="9" t="s">
        <v>8</v>
      </c>
      <c r="F313" s="10" t="s">
        <v>9</v>
      </c>
      <c r="G313" s="6" t="s">
        <v>10</v>
      </c>
      <c r="H313" s="1"/>
    </row>
    <row r="314" spans="1:8" ht="15.75" x14ac:dyDescent="0.25">
      <c r="A314" s="5"/>
      <c r="B314" s="5"/>
      <c r="C314" s="8" t="s">
        <v>11</v>
      </c>
      <c r="D314" s="1" t="s">
        <v>12</v>
      </c>
      <c r="E314" s="9" t="s">
        <v>780</v>
      </c>
      <c r="F314" s="11" t="s">
        <v>14</v>
      </c>
      <c r="G314" s="6" t="s">
        <v>9</v>
      </c>
      <c r="H314" s="1"/>
    </row>
    <row r="315" spans="1:8" ht="15.75" x14ac:dyDescent="0.25">
      <c r="A315" s="5"/>
      <c r="B315" s="5"/>
      <c r="C315" s="12" t="s">
        <v>13</v>
      </c>
      <c r="D315" s="12" t="s">
        <v>779</v>
      </c>
      <c r="E315" s="13" t="s">
        <v>15</v>
      </c>
      <c r="F315" s="14" t="s">
        <v>16</v>
      </c>
      <c r="G315" s="6" t="s">
        <v>17</v>
      </c>
      <c r="H315" s="8"/>
    </row>
    <row r="316" spans="1:8" ht="15.75" x14ac:dyDescent="0.25">
      <c r="A316" s="17" t="s">
        <v>189</v>
      </c>
      <c r="B316" s="5"/>
      <c r="C316" s="5"/>
      <c r="D316" s="5"/>
      <c r="E316" s="7"/>
      <c r="F316" s="5"/>
      <c r="G316" s="5"/>
      <c r="H316" s="5"/>
    </row>
    <row r="317" spans="1:8" ht="15.75" x14ac:dyDescent="0.25">
      <c r="A317" s="18" t="s">
        <v>190</v>
      </c>
      <c r="B317" s="5"/>
      <c r="C317" s="5"/>
      <c r="D317" s="5"/>
      <c r="E317" s="7"/>
      <c r="F317" s="5"/>
      <c r="G317" s="5"/>
      <c r="H317" s="5"/>
    </row>
    <row r="318" spans="1:8" ht="15.75" x14ac:dyDescent="0.25">
      <c r="A318" s="5" t="s">
        <v>191</v>
      </c>
      <c r="B318" s="5" t="s">
        <v>22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/>
    </row>
    <row r="319" spans="1:8" ht="15.75" x14ac:dyDescent="0.25">
      <c r="A319" s="5" t="s">
        <v>192</v>
      </c>
      <c r="B319" s="5" t="s">
        <v>24</v>
      </c>
      <c r="C319" s="7">
        <v>0</v>
      </c>
      <c r="D319" s="7">
        <v>0</v>
      </c>
      <c r="E319" s="7">
        <v>0</v>
      </c>
      <c r="F319" s="7">
        <v>0</v>
      </c>
      <c r="G319" s="7">
        <v>0</v>
      </c>
      <c r="H319" s="7"/>
    </row>
    <row r="320" spans="1:8" ht="18" x14ac:dyDescent="0.4">
      <c r="A320" s="5" t="s">
        <v>193</v>
      </c>
      <c r="B320" s="5" t="s">
        <v>26</v>
      </c>
      <c r="C320" s="21">
        <v>0</v>
      </c>
      <c r="D320" s="21">
        <v>0</v>
      </c>
      <c r="E320" s="21">
        <v>0</v>
      </c>
      <c r="F320" s="21">
        <v>0</v>
      </c>
      <c r="G320" s="21">
        <v>0</v>
      </c>
      <c r="H320" s="21"/>
    </row>
    <row r="321" spans="1:8" ht="15.75" x14ac:dyDescent="0.25">
      <c r="A321" s="5"/>
      <c r="B321" s="5" t="s">
        <v>27</v>
      </c>
      <c r="C321" s="23">
        <f t="shared" ref="C321:G321" si="14">SUM(C318:C320)</f>
        <v>0</v>
      </c>
      <c r="D321" s="23">
        <f t="shared" si="14"/>
        <v>0</v>
      </c>
      <c r="E321" s="23">
        <f t="shared" si="14"/>
        <v>0</v>
      </c>
      <c r="F321" s="23">
        <f t="shared" si="14"/>
        <v>0</v>
      </c>
      <c r="G321" s="23">
        <f t="shared" si="14"/>
        <v>0</v>
      </c>
      <c r="H321" s="23"/>
    </row>
    <row r="322" spans="1:8" ht="15.75" x14ac:dyDescent="0.25">
      <c r="A322" s="18" t="s">
        <v>194</v>
      </c>
      <c r="B322" s="5"/>
      <c r="C322" s="5"/>
      <c r="D322" s="5"/>
      <c r="E322" s="7"/>
      <c r="F322" s="5"/>
      <c r="G322" s="5"/>
      <c r="H322" s="5"/>
    </row>
    <row r="323" spans="1:8" ht="15.75" x14ac:dyDescent="0.25">
      <c r="A323" s="5" t="s">
        <v>195</v>
      </c>
      <c r="B323" s="5" t="s">
        <v>22</v>
      </c>
      <c r="C323" s="7">
        <v>0</v>
      </c>
      <c r="D323" s="7">
        <f t="shared" ref="D323:D324" si="15">SUM(D321)</f>
        <v>0</v>
      </c>
      <c r="E323" s="7">
        <v>0</v>
      </c>
      <c r="F323" s="7">
        <v>0</v>
      </c>
      <c r="G323" s="7">
        <v>0</v>
      </c>
      <c r="H323" s="5"/>
    </row>
    <row r="324" spans="1:8" ht="15.75" x14ac:dyDescent="0.25">
      <c r="A324" s="5" t="s">
        <v>196</v>
      </c>
      <c r="B324" s="5" t="s">
        <v>24</v>
      </c>
      <c r="C324" s="7">
        <v>0</v>
      </c>
      <c r="D324" s="7">
        <f t="shared" si="15"/>
        <v>0</v>
      </c>
      <c r="E324" s="7">
        <v>0</v>
      </c>
      <c r="F324" s="7">
        <v>0</v>
      </c>
      <c r="G324" s="7">
        <v>0</v>
      </c>
      <c r="H324" s="5"/>
    </row>
    <row r="325" spans="1:8" ht="18" x14ac:dyDescent="0.4">
      <c r="A325" s="5" t="s">
        <v>197</v>
      </c>
      <c r="B325" s="5" t="s">
        <v>26</v>
      </c>
      <c r="C325" s="21">
        <v>500</v>
      </c>
      <c r="D325" s="21">
        <v>500</v>
      </c>
      <c r="E325" s="21">
        <v>0</v>
      </c>
      <c r="F325" s="21">
        <v>500</v>
      </c>
      <c r="G325" s="21">
        <v>500</v>
      </c>
      <c r="H325" s="21"/>
    </row>
    <row r="326" spans="1:8" ht="15.75" x14ac:dyDescent="0.25">
      <c r="A326" s="5"/>
      <c r="B326" s="5" t="s">
        <v>27</v>
      </c>
      <c r="C326" s="23">
        <f>SUM(C325)</f>
        <v>500</v>
      </c>
      <c r="D326" s="23">
        <f>SUM(D323:D325)</f>
        <v>500</v>
      </c>
      <c r="E326" s="23">
        <f>SUM(E325)</f>
        <v>0</v>
      </c>
      <c r="F326" s="23">
        <f>SUM(F323:F325)</f>
        <v>500</v>
      </c>
      <c r="G326" s="23">
        <f>SUM(G325)</f>
        <v>500</v>
      </c>
      <c r="H326" s="23"/>
    </row>
    <row r="327" spans="1:8" ht="15.75" x14ac:dyDescent="0.25">
      <c r="A327" s="18" t="s">
        <v>198</v>
      </c>
      <c r="B327" s="5"/>
      <c r="C327" s="5"/>
      <c r="D327" s="5"/>
      <c r="E327" s="7"/>
      <c r="F327" s="5"/>
      <c r="G327" s="5"/>
      <c r="H327" s="5"/>
    </row>
    <row r="328" spans="1:8" ht="15.75" x14ac:dyDescent="0.25">
      <c r="A328" s="5" t="s">
        <v>199</v>
      </c>
      <c r="B328" s="5" t="s">
        <v>22</v>
      </c>
      <c r="C328" s="5"/>
      <c r="D328" s="5"/>
      <c r="E328" s="7"/>
      <c r="F328" s="5"/>
      <c r="G328" s="5"/>
      <c r="H328" s="5"/>
    </row>
    <row r="329" spans="1:8" ht="15.75" x14ac:dyDescent="0.25">
      <c r="A329" s="5" t="s">
        <v>200</v>
      </c>
      <c r="B329" s="5" t="s">
        <v>24</v>
      </c>
      <c r="C329" s="5"/>
      <c r="D329" s="5"/>
      <c r="E329" s="7"/>
      <c r="F329" s="5"/>
      <c r="G329" s="5"/>
      <c r="H329" s="5"/>
    </row>
    <row r="330" spans="1:8" ht="15.75" x14ac:dyDescent="0.25">
      <c r="A330" s="5" t="s">
        <v>201</v>
      </c>
      <c r="B330" s="5" t="s">
        <v>26</v>
      </c>
      <c r="C330" s="5"/>
      <c r="D330" s="5"/>
      <c r="E330" s="7"/>
      <c r="F330" s="5"/>
      <c r="G330" s="5"/>
      <c r="H330" s="5"/>
    </row>
    <row r="331" spans="1:8" ht="15.75" x14ac:dyDescent="0.25">
      <c r="A331" s="5"/>
      <c r="B331" s="5" t="s">
        <v>27</v>
      </c>
      <c r="C331" s="5"/>
      <c r="D331" s="5"/>
      <c r="E331" s="7"/>
      <c r="F331" s="5"/>
      <c r="G331" s="5"/>
      <c r="H331" s="5"/>
    </row>
    <row r="332" spans="1:8" ht="15.75" x14ac:dyDescent="0.25">
      <c r="A332" s="18" t="s">
        <v>202</v>
      </c>
      <c r="B332" s="5"/>
      <c r="C332" s="5"/>
      <c r="D332" s="5"/>
      <c r="E332" s="7"/>
      <c r="F332" s="5"/>
      <c r="G332" s="5"/>
      <c r="H332" s="5"/>
    </row>
    <row r="333" spans="1:8" ht="15.75" x14ac:dyDescent="0.25">
      <c r="A333" s="5" t="s">
        <v>203</v>
      </c>
      <c r="B333" s="5" t="s">
        <v>22</v>
      </c>
      <c r="C333" s="5"/>
      <c r="D333" s="5"/>
      <c r="E333" s="7"/>
      <c r="F333" s="5"/>
      <c r="G333" s="5"/>
      <c r="H333" s="5"/>
    </row>
    <row r="334" spans="1:8" ht="15.75" x14ac:dyDescent="0.25">
      <c r="A334" s="5" t="s">
        <v>204</v>
      </c>
      <c r="B334" s="5" t="s">
        <v>24</v>
      </c>
      <c r="C334" s="5"/>
      <c r="D334" s="5"/>
      <c r="E334" s="7"/>
      <c r="F334" s="5"/>
      <c r="G334" s="5"/>
      <c r="H334" s="5"/>
    </row>
    <row r="335" spans="1:8" ht="15.75" x14ac:dyDescent="0.25">
      <c r="A335" s="5" t="s">
        <v>205</v>
      </c>
      <c r="B335" s="5" t="s">
        <v>26</v>
      </c>
      <c r="C335" s="5"/>
      <c r="D335" s="5"/>
      <c r="E335" s="7"/>
      <c r="F335" s="5"/>
      <c r="G335" s="5"/>
      <c r="H335" s="5"/>
    </row>
    <row r="336" spans="1:8" ht="15.75" x14ac:dyDescent="0.25">
      <c r="A336" s="5"/>
      <c r="B336" s="5" t="s">
        <v>27</v>
      </c>
      <c r="C336" s="5"/>
      <c r="D336" s="5"/>
      <c r="E336" s="7"/>
      <c r="F336" s="5"/>
      <c r="G336" s="5"/>
      <c r="H336" s="5"/>
    </row>
    <row r="337" spans="1:8" ht="15.75" x14ac:dyDescent="0.25">
      <c r="A337" s="18" t="s">
        <v>206</v>
      </c>
      <c r="B337" s="5"/>
      <c r="C337" s="5"/>
      <c r="D337" s="5"/>
      <c r="E337" s="7"/>
      <c r="F337" s="5"/>
      <c r="G337" s="5"/>
      <c r="H337" s="5"/>
    </row>
    <row r="338" spans="1:8" ht="15.75" x14ac:dyDescent="0.25">
      <c r="A338" s="5" t="s">
        <v>207</v>
      </c>
      <c r="B338" s="5" t="s">
        <v>22</v>
      </c>
      <c r="C338" s="5"/>
      <c r="D338" s="5"/>
      <c r="E338" s="7"/>
      <c r="F338" s="5"/>
      <c r="G338" s="5"/>
      <c r="H338" s="5"/>
    </row>
    <row r="339" spans="1:8" ht="15.75" x14ac:dyDescent="0.25">
      <c r="A339" s="5" t="s">
        <v>208</v>
      </c>
      <c r="B339" s="5" t="s">
        <v>24</v>
      </c>
      <c r="C339" s="5"/>
      <c r="D339" s="5"/>
      <c r="E339" s="7"/>
      <c r="F339" s="5"/>
      <c r="G339" s="5"/>
      <c r="H339" s="5"/>
    </row>
    <row r="340" spans="1:8" ht="15.75" x14ac:dyDescent="0.25">
      <c r="A340" s="5" t="s">
        <v>209</v>
      </c>
      <c r="B340" s="5" t="s">
        <v>26</v>
      </c>
      <c r="C340" s="5"/>
      <c r="D340" s="5"/>
      <c r="E340" s="7"/>
      <c r="F340" s="5"/>
      <c r="G340" s="5"/>
      <c r="H340" s="5"/>
    </row>
    <row r="341" spans="1:8" ht="18" x14ac:dyDescent="0.4">
      <c r="A341" s="5"/>
      <c r="B341" s="5" t="s">
        <v>27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/>
    </row>
    <row r="342" spans="1:8" ht="15.75" x14ac:dyDescent="0.25">
      <c r="A342" s="17" t="s">
        <v>210</v>
      </c>
      <c r="B342" s="5"/>
      <c r="C342" s="22">
        <f>C321+C326</f>
        <v>500</v>
      </c>
      <c r="D342" s="22">
        <f>D321+D326</f>
        <v>500</v>
      </c>
      <c r="E342" s="22">
        <f>SUM(E326,E321)</f>
        <v>0</v>
      </c>
      <c r="F342" s="22">
        <f>F321+F326</f>
        <v>500</v>
      </c>
      <c r="G342" s="22">
        <f>G321+G326</f>
        <v>500</v>
      </c>
      <c r="H342" s="22"/>
    </row>
    <row r="343" spans="1:8" ht="15.75" x14ac:dyDescent="0.25">
      <c r="A343" s="5"/>
      <c r="B343" s="5"/>
      <c r="C343" s="5"/>
      <c r="D343" s="5"/>
      <c r="E343" s="7"/>
      <c r="F343" s="8"/>
      <c r="G343" s="5"/>
      <c r="H343" s="8"/>
    </row>
    <row r="344" spans="1:8" ht="15.75" x14ac:dyDescent="0.25">
      <c r="A344" s="17" t="s">
        <v>211</v>
      </c>
      <c r="B344" s="5"/>
      <c r="C344" s="5"/>
      <c r="D344" s="5"/>
      <c r="E344" s="7"/>
      <c r="F344" s="5"/>
      <c r="G344" s="5"/>
      <c r="H344" s="5"/>
    </row>
    <row r="345" spans="1:8" ht="15.75" x14ac:dyDescent="0.25">
      <c r="A345" s="18" t="s">
        <v>212</v>
      </c>
      <c r="B345" s="5"/>
      <c r="C345" s="5"/>
      <c r="D345" s="5"/>
      <c r="E345" s="7"/>
      <c r="F345" s="30"/>
      <c r="G345" s="5"/>
      <c r="H345" s="30"/>
    </row>
    <row r="346" spans="1:8" ht="15.75" x14ac:dyDescent="0.25">
      <c r="A346" s="5" t="s">
        <v>213</v>
      </c>
      <c r="B346" s="5" t="s">
        <v>790</v>
      </c>
      <c r="C346" s="19">
        <v>52080</v>
      </c>
      <c r="D346" s="19">
        <v>34684</v>
      </c>
      <c r="E346" s="19">
        <v>13825.78</v>
      </c>
      <c r="F346" s="23">
        <v>55000</v>
      </c>
      <c r="G346" s="19">
        <v>55000</v>
      </c>
      <c r="H346" s="31"/>
    </row>
    <row r="347" spans="1:8" ht="15.75" x14ac:dyDescent="0.25">
      <c r="A347" s="5" t="s">
        <v>214</v>
      </c>
      <c r="B347" s="147" t="s">
        <v>24</v>
      </c>
      <c r="C347" s="19">
        <v>0</v>
      </c>
      <c r="D347" s="19">
        <v>0</v>
      </c>
      <c r="E347" s="19">
        <v>0</v>
      </c>
      <c r="F347" s="23">
        <v>0</v>
      </c>
      <c r="G347" s="19"/>
      <c r="H347" s="19"/>
    </row>
    <row r="348" spans="1:8" ht="18" x14ac:dyDescent="0.4">
      <c r="A348" s="5" t="s">
        <v>215</v>
      </c>
      <c r="B348" s="5" t="s">
        <v>821</v>
      </c>
      <c r="C348" s="21">
        <v>0</v>
      </c>
      <c r="D348" s="21">
        <v>0</v>
      </c>
      <c r="E348" s="21">
        <v>0</v>
      </c>
      <c r="F348" s="21">
        <v>0</v>
      </c>
      <c r="G348" s="21">
        <v>0</v>
      </c>
      <c r="H348" s="21"/>
    </row>
    <row r="349" spans="1:8" ht="15.75" x14ac:dyDescent="0.25">
      <c r="A349" s="5"/>
      <c r="B349" s="5" t="s">
        <v>27</v>
      </c>
      <c r="C349" s="23">
        <f>SUM(C346:C348)</f>
        <v>52080</v>
      </c>
      <c r="D349" s="23">
        <f>SUM(D346:D348)</f>
        <v>34684</v>
      </c>
      <c r="E349" s="23">
        <f>SUM(E346:E348)</f>
        <v>13825.78</v>
      </c>
      <c r="F349" s="23">
        <f ca="1">SUM(F346:F354)</f>
        <v>55000</v>
      </c>
      <c r="G349" s="23">
        <f ca="1">SUM(G346:G354)</f>
        <v>55000</v>
      </c>
      <c r="H349" s="23"/>
    </row>
    <row r="350" spans="1:8" ht="15.75" x14ac:dyDescent="0.25">
      <c r="A350" s="18" t="s">
        <v>216</v>
      </c>
      <c r="B350" s="5"/>
      <c r="C350" s="5"/>
      <c r="D350" s="5"/>
      <c r="E350" s="7"/>
      <c r="F350" s="5"/>
      <c r="G350" s="5"/>
      <c r="H350" s="5"/>
    </row>
    <row r="351" spans="1:8" ht="15.75" x14ac:dyDescent="0.25">
      <c r="A351" s="5" t="s">
        <v>217</v>
      </c>
      <c r="B351" s="15" t="s">
        <v>798</v>
      </c>
      <c r="C351" s="19">
        <v>18000</v>
      </c>
      <c r="D351" s="19">
        <v>49290</v>
      </c>
      <c r="E351" s="19">
        <v>34574.050000000003</v>
      </c>
      <c r="F351" s="23">
        <v>20000</v>
      </c>
      <c r="G351" s="19">
        <v>20000</v>
      </c>
      <c r="H351" s="31"/>
    </row>
    <row r="352" spans="1:8" ht="15.75" x14ac:dyDescent="0.25">
      <c r="A352" s="5" t="s">
        <v>218</v>
      </c>
      <c r="B352" s="38" t="s">
        <v>822</v>
      </c>
      <c r="C352" s="19">
        <v>0</v>
      </c>
      <c r="D352" s="19">
        <v>0</v>
      </c>
      <c r="E352" s="19">
        <v>0</v>
      </c>
      <c r="F352" s="19">
        <v>9500</v>
      </c>
      <c r="G352" s="19">
        <v>9500</v>
      </c>
      <c r="H352" s="19"/>
    </row>
    <row r="353" spans="1:8" ht="18" x14ac:dyDescent="0.4">
      <c r="A353" s="5" t="s">
        <v>219</v>
      </c>
      <c r="B353" s="38" t="s">
        <v>811</v>
      </c>
      <c r="C353" s="21">
        <v>134526</v>
      </c>
      <c r="D353" s="21">
        <v>74800</v>
      </c>
      <c r="E353" s="21">
        <v>73474.77</v>
      </c>
      <c r="F353" s="21">
        <v>64500</v>
      </c>
      <c r="G353" s="21">
        <v>50000</v>
      </c>
      <c r="H353" s="32"/>
    </row>
    <row r="354" spans="1:8" ht="18" x14ac:dyDescent="0.4">
      <c r="A354" s="5"/>
      <c r="B354" s="147" t="s">
        <v>791</v>
      </c>
      <c r="C354" s="21"/>
      <c r="D354" s="21"/>
      <c r="E354" s="21"/>
      <c r="F354" s="21"/>
      <c r="G354" s="21">
        <v>14500</v>
      </c>
      <c r="H354" s="21"/>
    </row>
    <row r="355" spans="1:8" ht="15.75" x14ac:dyDescent="0.25">
      <c r="A355" s="5"/>
      <c r="B355" s="5" t="s">
        <v>27</v>
      </c>
      <c r="C355" s="23">
        <f t="shared" ref="C355:G355" si="16">SUM(C351:C353)</f>
        <v>152526</v>
      </c>
      <c r="D355" s="23">
        <f t="shared" si="16"/>
        <v>124090</v>
      </c>
      <c r="E355" s="23">
        <f t="shared" si="16"/>
        <v>108048.82</v>
      </c>
      <c r="F355" s="23">
        <f t="shared" si="16"/>
        <v>94000</v>
      </c>
      <c r="G355" s="23">
        <v>94000</v>
      </c>
      <c r="H355" s="23"/>
    </row>
    <row r="356" spans="1:8" ht="15.75" x14ac:dyDescent="0.25">
      <c r="A356" s="18" t="s">
        <v>220</v>
      </c>
      <c r="B356" s="5"/>
      <c r="C356" s="5"/>
      <c r="D356" s="5"/>
      <c r="E356" s="7"/>
      <c r="F356" s="5"/>
      <c r="G356" s="5"/>
      <c r="H356" s="5"/>
    </row>
    <row r="357" spans="1:8" ht="15.75" x14ac:dyDescent="0.25">
      <c r="A357" s="5" t="s">
        <v>221</v>
      </c>
      <c r="B357" s="5" t="s">
        <v>22</v>
      </c>
      <c r="C357" s="5"/>
      <c r="D357" s="5"/>
      <c r="E357" s="7"/>
      <c r="F357" s="5"/>
      <c r="G357" s="5"/>
      <c r="H357" s="5"/>
    </row>
    <row r="358" spans="1:8" ht="15.75" x14ac:dyDescent="0.25">
      <c r="A358" s="5" t="s">
        <v>222</v>
      </c>
      <c r="B358" s="5" t="s">
        <v>24</v>
      </c>
      <c r="C358" s="5"/>
      <c r="D358" s="5"/>
      <c r="E358" s="7"/>
      <c r="F358" s="5"/>
      <c r="G358" s="5"/>
      <c r="H358" s="5"/>
    </row>
    <row r="359" spans="1:8" ht="15.75" x14ac:dyDescent="0.25">
      <c r="A359" s="5" t="s">
        <v>223</v>
      </c>
      <c r="B359" s="5" t="s">
        <v>26</v>
      </c>
      <c r="C359" s="5"/>
      <c r="D359" s="5"/>
      <c r="E359" s="7"/>
      <c r="F359" s="5"/>
      <c r="G359" s="5"/>
      <c r="H359" s="5"/>
    </row>
    <row r="360" spans="1:8" ht="15.75" x14ac:dyDescent="0.25">
      <c r="A360" s="5"/>
      <c r="B360" s="5" t="s">
        <v>27</v>
      </c>
      <c r="C360" s="5"/>
      <c r="D360" s="5"/>
      <c r="E360" s="7"/>
      <c r="F360" s="5"/>
      <c r="G360" s="5"/>
      <c r="H360" s="5"/>
    </row>
    <row r="361" spans="1:8" ht="15.75" x14ac:dyDescent="0.25">
      <c r="A361" s="5"/>
      <c r="B361" s="5"/>
      <c r="C361" s="5"/>
      <c r="D361" s="5"/>
      <c r="E361" s="7"/>
      <c r="F361" s="5"/>
      <c r="G361" s="5"/>
      <c r="H361" s="5"/>
    </row>
    <row r="362" spans="1:8" ht="15.75" x14ac:dyDescent="0.25">
      <c r="A362" s="5"/>
      <c r="B362" s="5"/>
      <c r="C362" s="5"/>
      <c r="D362" s="5"/>
      <c r="E362" s="7"/>
      <c r="F362" s="5"/>
      <c r="G362" s="5"/>
      <c r="H362" s="5"/>
    </row>
    <row r="363" spans="1:8" ht="15.75" x14ac:dyDescent="0.25">
      <c r="A363" s="5"/>
      <c r="B363" s="5"/>
      <c r="C363" s="5"/>
      <c r="D363" s="5"/>
      <c r="E363" s="7"/>
      <c r="F363" s="5"/>
      <c r="G363" s="5"/>
      <c r="H363" s="5"/>
    </row>
    <row r="364" spans="1:8" ht="15.75" x14ac:dyDescent="0.25">
      <c r="A364" s="5"/>
      <c r="B364" s="5"/>
      <c r="C364" s="5"/>
      <c r="D364" s="5"/>
      <c r="E364" s="7"/>
      <c r="F364" s="5"/>
      <c r="G364" s="5"/>
      <c r="H364" s="5"/>
    </row>
    <row r="365" spans="1:8" ht="15.75" x14ac:dyDescent="0.25">
      <c r="A365" s="5"/>
      <c r="B365" s="5"/>
      <c r="C365" s="5"/>
      <c r="D365" s="5"/>
      <c r="E365" s="7"/>
      <c r="F365" s="5"/>
      <c r="G365" s="5"/>
      <c r="H365" s="5"/>
    </row>
    <row r="366" spans="1:8" ht="15.75" x14ac:dyDescent="0.25">
      <c r="A366" s="5"/>
      <c r="B366" s="5"/>
      <c r="C366" s="5"/>
      <c r="D366" s="5"/>
      <c r="E366" s="7"/>
      <c r="F366" s="5"/>
      <c r="G366" s="5"/>
      <c r="H366" s="5"/>
    </row>
    <row r="367" spans="1:8" ht="15.75" x14ac:dyDescent="0.25">
      <c r="A367" s="5"/>
      <c r="B367" s="5"/>
      <c r="C367" s="5"/>
      <c r="D367" s="5"/>
      <c r="E367" s="7"/>
      <c r="F367" s="5"/>
      <c r="G367" s="5"/>
      <c r="H367" s="5"/>
    </row>
    <row r="368" spans="1:8" ht="15.75" x14ac:dyDescent="0.25">
      <c r="A368" s="5"/>
      <c r="B368" s="5"/>
      <c r="C368" s="5"/>
      <c r="D368" s="5"/>
      <c r="E368" s="7"/>
      <c r="F368" s="5"/>
      <c r="G368" s="5"/>
      <c r="H368" s="5"/>
    </row>
    <row r="369" spans="1:8" ht="15.75" x14ac:dyDescent="0.25">
      <c r="A369" s="5"/>
      <c r="B369" s="5"/>
      <c r="C369" s="5"/>
      <c r="D369" s="5"/>
      <c r="E369" s="7"/>
      <c r="F369" s="5"/>
      <c r="G369" s="5"/>
      <c r="H369" s="5"/>
    </row>
    <row r="370" spans="1:8" ht="15.75" x14ac:dyDescent="0.25">
      <c r="A370" s="5"/>
      <c r="B370" s="5"/>
      <c r="C370" s="5"/>
      <c r="D370" s="5"/>
      <c r="E370" s="7"/>
      <c r="F370" s="5"/>
      <c r="G370" s="5"/>
      <c r="H370" s="5"/>
    </row>
    <row r="371" spans="1:8" ht="15.75" x14ac:dyDescent="0.25">
      <c r="A371" s="5"/>
      <c r="B371" s="5"/>
      <c r="C371" s="5"/>
      <c r="D371" s="5"/>
      <c r="E371" s="7"/>
      <c r="F371" s="5"/>
      <c r="G371" s="5"/>
      <c r="H371" s="5"/>
    </row>
    <row r="372" spans="1:8" ht="15.75" x14ac:dyDescent="0.25">
      <c r="A372" s="5"/>
      <c r="B372" s="5"/>
      <c r="C372" s="5"/>
      <c r="D372" s="5"/>
      <c r="E372" s="7"/>
      <c r="F372" s="5"/>
      <c r="G372" s="5"/>
    </row>
    <row r="373" spans="1:8" ht="15.75" x14ac:dyDescent="0.25">
      <c r="A373" s="162" t="s">
        <v>54</v>
      </c>
      <c r="B373" s="162"/>
      <c r="C373" s="162"/>
      <c r="D373" s="162"/>
      <c r="E373" s="162"/>
      <c r="F373" s="162"/>
      <c r="G373" s="162"/>
    </row>
    <row r="374" spans="1:8" ht="15.75" x14ac:dyDescent="0.25">
      <c r="A374" s="5"/>
      <c r="B374" s="5"/>
      <c r="C374" s="5"/>
      <c r="D374" s="5"/>
      <c r="E374" s="7"/>
      <c r="F374" s="5"/>
      <c r="G374" s="5"/>
    </row>
    <row r="375" spans="1:8" ht="15.75" x14ac:dyDescent="0.25">
      <c r="A375" s="5"/>
      <c r="B375" s="5"/>
      <c r="C375" s="8" t="s">
        <v>6</v>
      </c>
      <c r="D375" s="1" t="s">
        <v>7</v>
      </c>
      <c r="E375" s="9" t="s">
        <v>8</v>
      </c>
      <c r="F375" s="10" t="s">
        <v>9</v>
      </c>
      <c r="G375" s="6" t="s">
        <v>10</v>
      </c>
      <c r="H375" s="1"/>
    </row>
    <row r="376" spans="1:8" ht="15.75" x14ac:dyDescent="0.25">
      <c r="A376" s="5"/>
      <c r="B376" s="5"/>
      <c r="C376" s="8" t="s">
        <v>11</v>
      </c>
      <c r="D376" s="1" t="s">
        <v>12</v>
      </c>
      <c r="E376" s="9" t="s">
        <v>780</v>
      </c>
      <c r="F376" s="11" t="s">
        <v>14</v>
      </c>
      <c r="G376" s="6" t="s">
        <v>9</v>
      </c>
      <c r="H376" s="1"/>
    </row>
    <row r="377" spans="1:8" ht="15.75" x14ac:dyDescent="0.25">
      <c r="A377" s="5"/>
      <c r="B377" s="5"/>
      <c r="C377" s="12" t="s">
        <v>13</v>
      </c>
      <c r="D377" s="12" t="s">
        <v>779</v>
      </c>
      <c r="E377" s="13" t="s">
        <v>15</v>
      </c>
      <c r="F377" s="14" t="s">
        <v>16</v>
      </c>
      <c r="G377" s="6" t="s">
        <v>17</v>
      </c>
      <c r="H377" s="8"/>
    </row>
    <row r="378" spans="1:8" ht="15.75" x14ac:dyDescent="0.25">
      <c r="A378" s="5"/>
      <c r="B378" s="5"/>
      <c r="C378" s="5"/>
      <c r="D378" s="5"/>
      <c r="E378" s="7"/>
      <c r="F378" s="5"/>
      <c r="G378" s="5"/>
      <c r="H378" s="5"/>
    </row>
    <row r="379" spans="1:8" ht="15.75" x14ac:dyDescent="0.25">
      <c r="A379" s="17" t="s">
        <v>224</v>
      </c>
      <c r="B379" s="5"/>
      <c r="C379" s="5"/>
      <c r="D379" s="5"/>
      <c r="E379" s="7"/>
      <c r="F379" s="5"/>
      <c r="G379" s="5"/>
      <c r="H379" s="5"/>
    </row>
    <row r="380" spans="1:8" ht="15.75" x14ac:dyDescent="0.25">
      <c r="A380" s="18" t="s">
        <v>225</v>
      </c>
      <c r="B380" s="5"/>
      <c r="C380" s="5"/>
      <c r="D380" s="5"/>
      <c r="E380" s="7"/>
      <c r="F380" s="5"/>
      <c r="G380" s="5"/>
      <c r="H380" s="5"/>
    </row>
    <row r="381" spans="1:8" ht="15.75" x14ac:dyDescent="0.25">
      <c r="A381" s="5" t="s">
        <v>226</v>
      </c>
      <c r="B381" s="5" t="s">
        <v>22</v>
      </c>
      <c r="C381" s="19"/>
      <c r="D381" s="19"/>
      <c r="E381" s="19"/>
      <c r="F381" s="19"/>
      <c r="G381" s="19"/>
      <c r="H381" s="19"/>
    </row>
    <row r="382" spans="1:8" ht="15.75" x14ac:dyDescent="0.25">
      <c r="A382" s="5" t="s">
        <v>227</v>
      </c>
      <c r="B382" s="5" t="s">
        <v>24</v>
      </c>
      <c r="C382" s="19"/>
      <c r="D382" s="19"/>
      <c r="E382" s="19"/>
      <c r="F382" s="19"/>
      <c r="G382" s="19"/>
      <c r="H382" s="19"/>
    </row>
    <row r="383" spans="1:8" ht="18" x14ac:dyDescent="0.4">
      <c r="A383" s="5" t="s">
        <v>228</v>
      </c>
      <c r="B383" s="5" t="s">
        <v>793</v>
      </c>
      <c r="C383" s="21">
        <v>4326</v>
      </c>
      <c r="D383" s="21">
        <v>7054</v>
      </c>
      <c r="E383" s="21">
        <v>4708.83</v>
      </c>
      <c r="F383" s="21">
        <v>6000</v>
      </c>
      <c r="G383" s="21">
        <v>6000</v>
      </c>
      <c r="H383" s="21"/>
    </row>
    <row r="384" spans="1:8" ht="15.75" x14ac:dyDescent="0.25">
      <c r="A384" s="5"/>
      <c r="B384" s="5" t="s">
        <v>27</v>
      </c>
      <c r="C384" s="23">
        <f t="shared" ref="C384:G384" si="17">SUM(C381:C383)</f>
        <v>4326</v>
      </c>
      <c r="D384" s="23">
        <f t="shared" si="17"/>
        <v>7054</v>
      </c>
      <c r="E384" s="23">
        <f t="shared" si="17"/>
        <v>4708.83</v>
      </c>
      <c r="F384" s="23">
        <f t="shared" si="17"/>
        <v>6000</v>
      </c>
      <c r="G384" s="23">
        <f t="shared" si="17"/>
        <v>6000</v>
      </c>
      <c r="H384" s="23"/>
    </row>
    <row r="385" spans="1:8" ht="15.75" x14ac:dyDescent="0.25">
      <c r="A385" s="5"/>
      <c r="B385" s="5"/>
      <c r="C385" s="5"/>
      <c r="D385" s="19"/>
      <c r="E385" s="19"/>
      <c r="F385" s="19"/>
      <c r="G385" s="19"/>
      <c r="H385" s="19"/>
    </row>
    <row r="386" spans="1:8" ht="15.75" x14ac:dyDescent="0.25">
      <c r="A386" s="18" t="s">
        <v>229</v>
      </c>
      <c r="B386" s="5"/>
      <c r="C386" s="5"/>
      <c r="D386" s="5"/>
      <c r="E386" s="7"/>
      <c r="F386" s="5"/>
      <c r="G386" s="5"/>
      <c r="H386" s="5"/>
    </row>
    <row r="387" spans="1:8" ht="18" x14ac:dyDescent="0.4">
      <c r="A387" s="5" t="s">
        <v>230</v>
      </c>
      <c r="B387" s="5" t="s">
        <v>26</v>
      </c>
      <c r="C387" s="21">
        <v>12000</v>
      </c>
      <c r="D387" s="21">
        <v>13000</v>
      </c>
      <c r="E387" s="21">
        <v>8399.02</v>
      </c>
      <c r="F387" s="21">
        <v>13000</v>
      </c>
      <c r="G387" s="21">
        <v>13000</v>
      </c>
      <c r="H387" s="21"/>
    </row>
    <row r="388" spans="1:8" ht="15.75" x14ac:dyDescent="0.25">
      <c r="A388" s="5"/>
      <c r="B388" s="5" t="s">
        <v>27</v>
      </c>
      <c r="C388" s="23">
        <f t="shared" ref="C388:G388" si="18">SUM(C387)</f>
        <v>12000</v>
      </c>
      <c r="D388" s="23">
        <f t="shared" si="18"/>
        <v>13000</v>
      </c>
      <c r="E388" s="23">
        <f t="shared" si="18"/>
        <v>8399.02</v>
      </c>
      <c r="F388" s="23">
        <f>SUM(F387)</f>
        <v>13000</v>
      </c>
      <c r="G388" s="23">
        <f t="shared" si="18"/>
        <v>13000</v>
      </c>
      <c r="H388" s="23"/>
    </row>
    <row r="389" spans="1:8" ht="15.75" x14ac:dyDescent="0.25">
      <c r="A389" s="5"/>
      <c r="B389" s="5"/>
      <c r="C389" s="5"/>
      <c r="D389" s="19"/>
      <c r="E389" s="19"/>
      <c r="F389" s="19"/>
      <c r="G389" s="19"/>
      <c r="H389" s="19"/>
    </row>
    <row r="390" spans="1:8" ht="15.75" x14ac:dyDescent="0.25">
      <c r="A390" s="18" t="s">
        <v>231</v>
      </c>
      <c r="B390" s="5"/>
      <c r="C390" s="5"/>
      <c r="D390" s="5"/>
      <c r="E390" s="7"/>
      <c r="F390" s="5"/>
      <c r="G390" s="5"/>
      <c r="H390" s="5"/>
    </row>
    <row r="391" spans="1:8" ht="15.75" x14ac:dyDescent="0.25">
      <c r="A391" s="5" t="s">
        <v>232</v>
      </c>
      <c r="B391" s="5" t="s">
        <v>22</v>
      </c>
      <c r="C391" s="5"/>
      <c r="D391" s="5"/>
      <c r="E391" s="7"/>
      <c r="F391" s="5"/>
      <c r="G391" s="5"/>
      <c r="H391" s="5"/>
    </row>
    <row r="392" spans="1:8" ht="15.75" x14ac:dyDescent="0.25">
      <c r="A392" s="5" t="s">
        <v>233</v>
      </c>
      <c r="B392" s="5" t="s">
        <v>24</v>
      </c>
      <c r="C392" s="5"/>
      <c r="D392" s="5"/>
      <c r="E392" s="7"/>
      <c r="F392" s="15"/>
      <c r="G392" s="5"/>
      <c r="H392" s="5"/>
    </row>
    <row r="393" spans="1:8" ht="18" x14ac:dyDescent="0.4">
      <c r="A393" s="5" t="s">
        <v>234</v>
      </c>
      <c r="B393" s="42" t="s">
        <v>792</v>
      </c>
      <c r="C393" s="21">
        <v>10000</v>
      </c>
      <c r="D393" s="21">
        <v>305</v>
      </c>
      <c r="E393" s="21">
        <v>304.11</v>
      </c>
      <c r="F393" s="21">
        <v>2500</v>
      </c>
      <c r="G393" s="21">
        <v>2500</v>
      </c>
      <c r="H393" s="32"/>
    </row>
    <row r="394" spans="1:8" ht="15.75" x14ac:dyDescent="0.25">
      <c r="A394" s="5"/>
      <c r="B394" s="5" t="s">
        <v>27</v>
      </c>
      <c r="C394" s="23">
        <f t="shared" ref="C394:G394" si="19">SUM(C393)</f>
        <v>10000</v>
      </c>
      <c r="D394" s="23">
        <f t="shared" si="19"/>
        <v>305</v>
      </c>
      <c r="E394" s="23">
        <f t="shared" si="19"/>
        <v>304.11</v>
      </c>
      <c r="F394" s="23">
        <f t="shared" si="19"/>
        <v>2500</v>
      </c>
      <c r="G394" s="23">
        <f t="shared" si="19"/>
        <v>2500</v>
      </c>
      <c r="H394" s="23"/>
    </row>
    <row r="395" spans="1:8" ht="15.75" x14ac:dyDescent="0.25">
      <c r="A395" s="5"/>
      <c r="B395" s="5"/>
      <c r="C395" s="5"/>
      <c r="D395" s="19"/>
      <c r="E395" s="19"/>
      <c r="F395" s="19"/>
      <c r="G395" s="19"/>
      <c r="H395" s="19"/>
    </row>
    <row r="396" spans="1:8" ht="15.75" x14ac:dyDescent="0.25">
      <c r="A396" s="18" t="s">
        <v>235</v>
      </c>
      <c r="B396" s="5"/>
      <c r="C396" s="5"/>
      <c r="D396" s="5"/>
      <c r="E396" s="7"/>
      <c r="F396" s="5"/>
      <c r="G396" s="5"/>
      <c r="H396" s="5"/>
    </row>
    <row r="397" spans="1:8" ht="15.75" x14ac:dyDescent="0.25">
      <c r="A397" s="5" t="s">
        <v>236</v>
      </c>
      <c r="B397" s="5" t="s">
        <v>22</v>
      </c>
      <c r="C397" s="5"/>
      <c r="D397" s="5"/>
      <c r="E397" s="7"/>
      <c r="F397" s="5"/>
      <c r="G397" s="5"/>
      <c r="H397" s="5"/>
    </row>
    <row r="398" spans="1:8" ht="15.75" x14ac:dyDescent="0.25">
      <c r="A398" s="5" t="s">
        <v>237</v>
      </c>
      <c r="B398" s="5" t="s">
        <v>24</v>
      </c>
      <c r="C398" s="5"/>
      <c r="D398" s="5"/>
      <c r="E398" s="7"/>
      <c r="F398" s="5"/>
      <c r="G398" s="5"/>
      <c r="H398" s="5"/>
    </row>
    <row r="399" spans="1:8" ht="15.75" x14ac:dyDescent="0.25">
      <c r="A399" s="5" t="s">
        <v>238</v>
      </c>
      <c r="B399" s="5" t="s">
        <v>26</v>
      </c>
      <c r="C399" s="5"/>
      <c r="D399" s="5"/>
      <c r="E399" s="7"/>
      <c r="F399" s="5"/>
      <c r="G399" s="5"/>
      <c r="H399" s="5"/>
    </row>
    <row r="400" spans="1:8" ht="15.75" x14ac:dyDescent="0.25">
      <c r="A400" s="5"/>
      <c r="B400" s="5" t="s">
        <v>27</v>
      </c>
      <c r="C400" s="5"/>
      <c r="D400" s="5"/>
      <c r="E400" s="7"/>
      <c r="F400" s="5"/>
      <c r="G400" s="5"/>
      <c r="H400" s="5"/>
    </row>
    <row r="401" spans="1:8" ht="15.75" x14ac:dyDescent="0.25">
      <c r="A401" s="5"/>
      <c r="B401" s="5"/>
      <c r="C401" s="5"/>
      <c r="D401" s="5"/>
      <c r="E401" s="7"/>
      <c r="F401" s="5"/>
      <c r="G401" s="5"/>
      <c r="H401" s="5"/>
    </row>
    <row r="402" spans="1:8" ht="15.75" x14ac:dyDescent="0.25">
      <c r="A402" s="18" t="s">
        <v>239</v>
      </c>
      <c r="B402" s="5"/>
      <c r="C402" s="5"/>
      <c r="D402" s="5"/>
      <c r="E402" s="7"/>
      <c r="F402" s="5"/>
      <c r="G402" s="5"/>
      <c r="H402" s="5"/>
    </row>
    <row r="403" spans="1:8" ht="15.75" x14ac:dyDescent="0.25">
      <c r="A403" s="5" t="s">
        <v>240</v>
      </c>
      <c r="B403" s="5" t="s">
        <v>22</v>
      </c>
      <c r="C403" s="5"/>
      <c r="D403" s="5"/>
      <c r="E403" s="7"/>
      <c r="F403" s="5"/>
      <c r="G403" s="5"/>
      <c r="H403" s="5"/>
    </row>
    <row r="404" spans="1:8" ht="15.75" x14ac:dyDescent="0.25">
      <c r="A404" s="5" t="s">
        <v>241</v>
      </c>
      <c r="B404" s="5" t="s">
        <v>24</v>
      </c>
      <c r="C404" s="5"/>
      <c r="D404" s="5"/>
      <c r="E404" s="7"/>
      <c r="F404" s="5"/>
      <c r="G404" s="5"/>
      <c r="H404" s="5"/>
    </row>
    <row r="405" spans="1:8" ht="15.75" x14ac:dyDescent="0.25">
      <c r="A405" s="5" t="s">
        <v>242</v>
      </c>
      <c r="B405" s="5" t="s">
        <v>26</v>
      </c>
      <c r="C405" s="5"/>
      <c r="D405" s="5"/>
      <c r="E405" s="7"/>
      <c r="F405" s="5"/>
      <c r="G405" s="5"/>
      <c r="H405" s="5"/>
    </row>
    <row r="406" spans="1:8" ht="15.75" x14ac:dyDescent="0.25">
      <c r="A406" s="5"/>
      <c r="B406" s="5" t="s">
        <v>27</v>
      </c>
      <c r="C406" s="5"/>
      <c r="D406" s="5"/>
      <c r="E406" s="7"/>
      <c r="F406" s="5"/>
      <c r="G406" s="5"/>
      <c r="H406" s="5"/>
    </row>
    <row r="407" spans="1:8" ht="15.75" x14ac:dyDescent="0.25">
      <c r="A407" s="5"/>
      <c r="B407" s="5"/>
      <c r="C407" s="5"/>
      <c r="D407" s="5"/>
      <c r="E407" s="7"/>
      <c r="F407" s="5"/>
      <c r="G407" s="5"/>
      <c r="H407" s="5"/>
    </row>
    <row r="408" spans="1:8" ht="15.75" x14ac:dyDescent="0.25">
      <c r="A408" s="18" t="s">
        <v>243</v>
      </c>
      <c r="B408" s="5"/>
      <c r="C408" s="5"/>
      <c r="D408" s="5"/>
      <c r="E408" s="7"/>
      <c r="F408" s="5"/>
      <c r="G408" s="5"/>
      <c r="H408" s="5"/>
    </row>
    <row r="409" spans="1:8" ht="15.75" x14ac:dyDescent="0.25">
      <c r="A409" s="5" t="s">
        <v>244</v>
      </c>
      <c r="B409" s="5" t="s">
        <v>22</v>
      </c>
      <c r="C409" s="5"/>
      <c r="D409" s="5"/>
      <c r="E409" s="7"/>
      <c r="F409" s="5"/>
      <c r="G409" s="5"/>
      <c r="H409" s="5"/>
    </row>
    <row r="410" spans="1:8" ht="15.75" x14ac:dyDescent="0.25">
      <c r="A410" s="5" t="s">
        <v>245</v>
      </c>
      <c r="B410" s="5" t="s">
        <v>24</v>
      </c>
      <c r="C410" s="5"/>
      <c r="D410" s="5"/>
      <c r="E410" s="7"/>
      <c r="F410" s="5"/>
      <c r="G410" s="5"/>
      <c r="H410" s="5"/>
    </row>
    <row r="411" spans="1:8" ht="15.75" x14ac:dyDescent="0.25">
      <c r="A411" s="5" t="s">
        <v>244</v>
      </c>
      <c r="B411" s="5" t="s">
        <v>26</v>
      </c>
      <c r="C411" s="5"/>
      <c r="D411" s="5"/>
      <c r="E411" s="7"/>
      <c r="F411" s="5"/>
      <c r="G411" s="5"/>
      <c r="H411" s="5"/>
    </row>
    <row r="412" spans="1:8" ht="15.75" x14ac:dyDescent="0.25">
      <c r="A412" s="5"/>
      <c r="B412" s="5" t="s">
        <v>27</v>
      </c>
      <c r="C412" s="5"/>
      <c r="D412" s="5"/>
      <c r="E412" s="7"/>
      <c r="F412" s="5"/>
      <c r="G412" s="5"/>
      <c r="H412" s="5"/>
    </row>
    <row r="413" spans="1:8" ht="15.75" x14ac:dyDescent="0.25">
      <c r="A413" s="5"/>
      <c r="B413" s="5"/>
      <c r="C413" s="5"/>
      <c r="D413" s="5"/>
      <c r="E413" s="7"/>
      <c r="F413" s="5"/>
      <c r="G413" s="5"/>
      <c r="H413" s="5"/>
    </row>
    <row r="414" spans="1:8" ht="15.75" x14ac:dyDescent="0.25">
      <c r="A414" s="18" t="s">
        <v>246</v>
      </c>
      <c r="B414" s="5"/>
      <c r="C414" s="5"/>
      <c r="D414" s="5"/>
      <c r="E414" s="7"/>
      <c r="F414" s="5"/>
      <c r="G414" s="5"/>
      <c r="H414" s="5"/>
    </row>
    <row r="415" spans="1:8" ht="15.75" x14ac:dyDescent="0.25">
      <c r="A415" s="5" t="s">
        <v>247</v>
      </c>
      <c r="B415" s="5"/>
      <c r="C415" s="5"/>
      <c r="D415" s="5"/>
      <c r="E415" s="7"/>
      <c r="F415" s="5"/>
      <c r="G415" s="5"/>
      <c r="H415" s="5"/>
    </row>
    <row r="416" spans="1:8" ht="15.75" x14ac:dyDescent="0.25">
      <c r="A416" s="5" t="s">
        <v>247</v>
      </c>
      <c r="B416" s="5"/>
      <c r="C416" s="5"/>
      <c r="D416" s="5"/>
      <c r="E416" s="7"/>
      <c r="F416" s="5"/>
      <c r="G416" s="5"/>
      <c r="H416" s="5"/>
    </row>
    <row r="417" spans="1:8" ht="18" x14ac:dyDescent="0.4">
      <c r="A417" s="5" t="s">
        <v>247</v>
      </c>
      <c r="B417" s="5"/>
      <c r="C417" s="21"/>
      <c r="D417" s="21"/>
      <c r="E417" s="21"/>
      <c r="F417" s="21"/>
      <c r="G417" s="21"/>
      <c r="H417" s="21"/>
    </row>
    <row r="418" spans="1:8" ht="18" x14ac:dyDescent="0.4">
      <c r="A418" s="5"/>
      <c r="B418" s="5" t="s">
        <v>27</v>
      </c>
      <c r="C418" s="21">
        <v>0</v>
      </c>
      <c r="D418" s="21">
        <v>0</v>
      </c>
      <c r="E418" s="21">
        <v>0</v>
      </c>
      <c r="F418" s="21">
        <v>0</v>
      </c>
      <c r="G418" s="21">
        <v>0</v>
      </c>
      <c r="H418" s="21"/>
    </row>
    <row r="419" spans="1:8" ht="15.75" x14ac:dyDescent="0.25">
      <c r="A419" s="5"/>
      <c r="B419" s="5"/>
      <c r="C419" s="5"/>
      <c r="D419" s="5"/>
      <c r="E419" s="7"/>
      <c r="F419" s="5"/>
      <c r="G419" s="5"/>
      <c r="H419" s="5"/>
    </row>
    <row r="420" spans="1:8" ht="15.75" x14ac:dyDescent="0.25">
      <c r="A420" s="17" t="s">
        <v>248</v>
      </c>
      <c r="B420" s="5"/>
      <c r="C420" s="22">
        <f>SUM(C394+C388+C384+C355+C349)</f>
        <v>230932</v>
      </c>
      <c r="D420" s="22">
        <f>SUM(D394+D388+D384+D355+D349)</f>
        <v>179133</v>
      </c>
      <c r="E420" s="22">
        <f>SUM(E394+E388+E384+E355+E349)</f>
        <v>135286.56000000003</v>
      </c>
      <c r="F420" s="22">
        <f ca="1">SUM(F394+F388+F384+F355+F349)</f>
        <v>170500</v>
      </c>
      <c r="G420" s="22">
        <f ca="1">SUM(G394+G388+G384+G355+G349)</f>
        <v>170500</v>
      </c>
      <c r="H420" s="22"/>
    </row>
    <row r="421" spans="1:8" ht="15.75" x14ac:dyDescent="0.25">
      <c r="A421" s="17"/>
      <c r="B421" s="5"/>
      <c r="C421" s="22"/>
      <c r="D421" s="22"/>
      <c r="E421" s="22"/>
      <c r="F421" s="22"/>
      <c r="G421" s="22"/>
      <c r="H421" s="22"/>
    </row>
    <row r="422" spans="1:8" ht="15.75" x14ac:dyDescent="0.25">
      <c r="A422" s="17"/>
      <c r="B422" s="5"/>
      <c r="C422" s="22"/>
      <c r="D422" s="22"/>
      <c r="E422" s="22"/>
      <c r="F422" s="22"/>
      <c r="G422" s="22"/>
      <c r="H422" s="22"/>
    </row>
    <row r="423" spans="1:8" ht="15.75" x14ac:dyDescent="0.25">
      <c r="A423" s="17"/>
      <c r="B423" s="5"/>
      <c r="C423" s="22"/>
      <c r="D423" s="22"/>
      <c r="E423" s="22"/>
      <c r="F423" s="22"/>
      <c r="G423" s="22"/>
      <c r="H423" s="22"/>
    </row>
    <row r="424" spans="1:8" ht="18" customHeight="1" x14ac:dyDescent="0.25">
      <c r="A424" s="17"/>
      <c r="B424" s="5"/>
      <c r="C424" s="22"/>
      <c r="D424" s="22"/>
      <c r="E424" s="22"/>
      <c r="F424" s="22"/>
      <c r="G424" s="22"/>
      <c r="H424" s="22"/>
    </row>
    <row r="425" spans="1:8" ht="18" customHeight="1" x14ac:dyDescent="0.25">
      <c r="A425" s="17"/>
      <c r="B425" s="5"/>
      <c r="C425" s="22"/>
      <c r="D425" s="22"/>
      <c r="E425" s="22"/>
      <c r="F425" s="22"/>
      <c r="G425" s="22"/>
      <c r="H425" s="22"/>
    </row>
    <row r="426" spans="1:8" ht="18" customHeight="1" x14ac:dyDescent="0.25">
      <c r="A426" s="17"/>
      <c r="B426" s="5"/>
      <c r="C426" s="22"/>
      <c r="D426" s="22"/>
      <c r="E426" s="22"/>
      <c r="F426" s="22"/>
      <c r="G426" s="22"/>
      <c r="H426" s="22"/>
    </row>
    <row r="427" spans="1:8" ht="18" customHeight="1" x14ac:dyDescent="0.25">
      <c r="A427" s="17"/>
      <c r="B427" s="5"/>
      <c r="C427" s="22"/>
      <c r="D427" s="22"/>
      <c r="E427" s="22"/>
      <c r="F427" s="22"/>
      <c r="G427" s="22"/>
      <c r="H427" s="22"/>
    </row>
    <row r="428" spans="1:8" ht="15.75" x14ac:dyDescent="0.25">
      <c r="A428" s="17"/>
      <c r="B428" s="5"/>
      <c r="C428" s="22"/>
      <c r="D428" s="22"/>
      <c r="E428" s="22"/>
      <c r="F428" s="22"/>
      <c r="G428" s="22"/>
      <c r="H428" s="22"/>
    </row>
    <row r="429" spans="1:8" ht="15.75" x14ac:dyDescent="0.25">
      <c r="A429" s="17"/>
      <c r="B429" s="5"/>
      <c r="C429" s="22"/>
      <c r="D429" s="22"/>
      <c r="E429" s="22"/>
      <c r="F429" s="22"/>
      <c r="G429" s="22"/>
      <c r="H429" s="22"/>
    </row>
    <row r="430" spans="1:8" ht="15.75" x14ac:dyDescent="0.25">
      <c r="A430" s="17"/>
      <c r="B430" s="5"/>
      <c r="C430" s="22"/>
      <c r="D430" s="22"/>
      <c r="E430" s="22"/>
      <c r="F430" s="22"/>
      <c r="G430" s="22"/>
      <c r="H430" s="22"/>
    </row>
    <row r="431" spans="1:8" ht="15.75" x14ac:dyDescent="0.25">
      <c r="A431" s="17"/>
      <c r="B431" s="5"/>
      <c r="C431" s="22"/>
      <c r="D431" s="22"/>
      <c r="E431" s="22"/>
      <c r="F431" s="22"/>
      <c r="G431" s="22"/>
      <c r="H431" s="22"/>
    </row>
    <row r="432" spans="1:8" ht="15.75" x14ac:dyDescent="0.25">
      <c r="A432" s="17"/>
      <c r="B432" s="5"/>
      <c r="C432" s="22"/>
      <c r="D432" s="22"/>
      <c r="E432" s="22"/>
      <c r="F432" s="22"/>
      <c r="G432" s="22"/>
    </row>
    <row r="433" spans="1:8" ht="15.75" x14ac:dyDescent="0.25">
      <c r="A433" s="17"/>
      <c r="B433" s="5"/>
      <c r="C433" s="22"/>
      <c r="D433" s="22"/>
      <c r="E433" s="22"/>
      <c r="F433" s="22"/>
      <c r="G433" s="22"/>
    </row>
    <row r="434" spans="1:8" ht="15.75" x14ac:dyDescent="0.25">
      <c r="A434" s="162" t="s">
        <v>54</v>
      </c>
      <c r="B434" s="162"/>
      <c r="C434" s="162"/>
      <c r="D434" s="162"/>
      <c r="E434" s="162"/>
      <c r="F434" s="162"/>
      <c r="G434" s="162"/>
    </row>
    <row r="435" spans="1:8" ht="15.75" x14ac:dyDescent="0.25">
      <c r="A435" s="5"/>
      <c r="B435" s="5"/>
      <c r="C435" s="5"/>
      <c r="D435" s="5"/>
      <c r="E435" s="7"/>
      <c r="F435" s="5"/>
      <c r="G435" s="5"/>
    </row>
    <row r="436" spans="1:8" ht="15.75" x14ac:dyDescent="0.25">
      <c r="A436" s="5"/>
      <c r="B436" s="5"/>
      <c r="C436" s="8" t="s">
        <v>6</v>
      </c>
      <c r="D436" s="1" t="s">
        <v>7</v>
      </c>
      <c r="E436" s="9" t="s">
        <v>8</v>
      </c>
      <c r="F436" s="10" t="s">
        <v>9</v>
      </c>
      <c r="G436" s="6" t="s">
        <v>10</v>
      </c>
      <c r="H436" s="1"/>
    </row>
    <row r="437" spans="1:8" ht="15.75" x14ac:dyDescent="0.25">
      <c r="A437" s="5"/>
      <c r="B437" s="5"/>
      <c r="C437" s="8" t="s">
        <v>11</v>
      </c>
      <c r="D437" s="1" t="s">
        <v>12</v>
      </c>
      <c r="E437" s="9" t="s">
        <v>780</v>
      </c>
      <c r="F437" s="11" t="s">
        <v>14</v>
      </c>
      <c r="G437" s="6" t="s">
        <v>9</v>
      </c>
      <c r="H437" s="1"/>
    </row>
    <row r="438" spans="1:8" ht="15.75" x14ac:dyDescent="0.25">
      <c r="A438" s="5"/>
      <c r="B438" s="5"/>
      <c r="C438" s="12" t="s">
        <v>13</v>
      </c>
      <c r="D438" s="12" t="s">
        <v>779</v>
      </c>
      <c r="E438" s="13" t="s">
        <v>15</v>
      </c>
      <c r="F438" s="14" t="s">
        <v>16</v>
      </c>
      <c r="G438" s="6" t="s">
        <v>17</v>
      </c>
      <c r="H438" s="8"/>
    </row>
    <row r="439" spans="1:8" ht="15.75" x14ac:dyDescent="0.25">
      <c r="A439" s="17" t="s">
        <v>249</v>
      </c>
      <c r="B439" s="5"/>
      <c r="C439" s="5"/>
      <c r="D439" s="5"/>
      <c r="E439" s="7"/>
      <c r="F439" s="5"/>
      <c r="G439" s="5"/>
      <c r="H439" s="5"/>
    </row>
    <row r="440" spans="1:8" ht="15.75" x14ac:dyDescent="0.25">
      <c r="A440" s="18" t="s">
        <v>250</v>
      </c>
      <c r="B440" s="5"/>
      <c r="C440" s="5"/>
      <c r="D440" s="5"/>
      <c r="E440" s="7"/>
      <c r="F440" s="5"/>
      <c r="G440" s="5"/>
      <c r="H440" s="5"/>
    </row>
    <row r="441" spans="1:8" ht="15.75" x14ac:dyDescent="0.25">
      <c r="A441" s="5" t="s">
        <v>251</v>
      </c>
      <c r="B441" s="5" t="s">
        <v>22</v>
      </c>
      <c r="C441" s="5"/>
      <c r="D441" s="5"/>
      <c r="E441" s="7"/>
      <c r="F441" s="5"/>
      <c r="G441" s="5"/>
      <c r="H441" s="5"/>
    </row>
    <row r="442" spans="1:8" ht="15.75" x14ac:dyDescent="0.25">
      <c r="A442" s="5" t="s">
        <v>252</v>
      </c>
      <c r="B442" s="5" t="s">
        <v>24</v>
      </c>
      <c r="C442" s="5"/>
      <c r="D442" s="5"/>
      <c r="E442" s="7"/>
      <c r="F442" s="5"/>
      <c r="G442" s="5"/>
      <c r="H442" s="5"/>
    </row>
    <row r="443" spans="1:8" ht="15.75" x14ac:dyDescent="0.25">
      <c r="A443" s="5" t="s">
        <v>253</v>
      </c>
      <c r="B443" s="5" t="s">
        <v>26</v>
      </c>
      <c r="C443" s="5"/>
      <c r="D443" s="5"/>
      <c r="E443" s="7"/>
      <c r="F443" s="5"/>
      <c r="G443" s="5"/>
      <c r="H443" s="5"/>
    </row>
    <row r="444" spans="1:8" ht="15.75" x14ac:dyDescent="0.25">
      <c r="A444" s="5"/>
      <c r="B444" s="5" t="s">
        <v>27</v>
      </c>
      <c r="C444" s="5"/>
      <c r="D444" s="5"/>
      <c r="E444" s="7"/>
      <c r="F444" s="5"/>
      <c r="G444" s="5"/>
      <c r="H444" s="5"/>
    </row>
    <row r="445" spans="1:8" ht="15.75" x14ac:dyDescent="0.25">
      <c r="A445" s="18" t="s">
        <v>254</v>
      </c>
      <c r="B445" s="5"/>
      <c r="C445" s="5"/>
      <c r="D445" s="5"/>
      <c r="E445" s="7"/>
      <c r="F445" s="5"/>
      <c r="G445" s="5"/>
      <c r="H445" s="5"/>
    </row>
    <row r="446" spans="1:8" ht="15.75" x14ac:dyDescent="0.25">
      <c r="A446" s="5" t="s">
        <v>255</v>
      </c>
      <c r="B446" s="5" t="s">
        <v>22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/>
    </row>
    <row r="447" spans="1:8" ht="15.75" x14ac:dyDescent="0.25">
      <c r="A447" s="5" t="s">
        <v>256</v>
      </c>
      <c r="B447" s="5" t="s">
        <v>24</v>
      </c>
      <c r="C447" s="7"/>
      <c r="D447" s="5"/>
      <c r="E447" s="7"/>
      <c r="F447" s="7"/>
      <c r="G447" s="7"/>
      <c r="H447" s="7"/>
    </row>
    <row r="448" spans="1:8" ht="15.75" x14ac:dyDescent="0.25">
      <c r="A448" s="5" t="s">
        <v>257</v>
      </c>
      <c r="B448" s="5" t="s">
        <v>26</v>
      </c>
      <c r="C448" s="19"/>
      <c r="D448" s="19"/>
      <c r="E448" s="19"/>
      <c r="F448" s="19"/>
      <c r="G448" s="19"/>
      <c r="H448" s="19"/>
    </row>
    <row r="449" spans="1:8" ht="15.75" x14ac:dyDescent="0.25">
      <c r="A449" s="5"/>
      <c r="B449" s="5" t="s">
        <v>27</v>
      </c>
      <c r="C449" s="22">
        <f t="shared" ref="C449:G449" si="20">SUM(C446:C448)</f>
        <v>0</v>
      </c>
      <c r="D449" s="22">
        <f t="shared" si="20"/>
        <v>0</v>
      </c>
      <c r="E449" s="22">
        <f t="shared" si="20"/>
        <v>0</v>
      </c>
      <c r="F449" s="22">
        <f t="shared" si="20"/>
        <v>0</v>
      </c>
      <c r="G449" s="22">
        <f t="shared" si="20"/>
        <v>0</v>
      </c>
      <c r="H449" s="22"/>
    </row>
    <row r="450" spans="1:8" ht="15.75" x14ac:dyDescent="0.25">
      <c r="A450" s="18" t="s">
        <v>258</v>
      </c>
      <c r="B450" s="5"/>
      <c r="C450" s="5"/>
      <c r="D450" s="5"/>
      <c r="E450" s="7"/>
      <c r="F450" s="5"/>
      <c r="G450" s="5"/>
      <c r="H450" s="5"/>
    </row>
    <row r="451" spans="1:8" ht="15.75" x14ac:dyDescent="0.25">
      <c r="A451" s="5" t="s">
        <v>259</v>
      </c>
      <c r="B451" s="5" t="s">
        <v>22</v>
      </c>
      <c r="C451" s="5"/>
      <c r="D451" s="5"/>
      <c r="E451" s="7"/>
      <c r="F451" s="5"/>
      <c r="G451" s="5"/>
      <c r="H451" s="5"/>
    </row>
    <row r="452" spans="1:8" ht="15.75" x14ac:dyDescent="0.25">
      <c r="A452" s="5" t="s">
        <v>260</v>
      </c>
      <c r="B452" s="5" t="s">
        <v>24</v>
      </c>
      <c r="C452" s="5"/>
      <c r="D452" s="5"/>
      <c r="E452" s="7"/>
      <c r="F452" s="5"/>
      <c r="G452" s="5"/>
      <c r="H452" s="5"/>
    </row>
    <row r="453" spans="1:8" ht="18" x14ac:dyDescent="0.4">
      <c r="A453" s="5" t="s">
        <v>261</v>
      </c>
      <c r="B453" s="5" t="s">
        <v>262</v>
      </c>
      <c r="C453" s="21">
        <v>300</v>
      </c>
      <c r="D453" s="21">
        <v>300</v>
      </c>
      <c r="E453" s="21">
        <v>300</v>
      </c>
      <c r="F453" s="21">
        <v>300</v>
      </c>
      <c r="G453" s="21">
        <v>300</v>
      </c>
      <c r="H453" s="21"/>
    </row>
    <row r="454" spans="1:8" ht="15.75" x14ac:dyDescent="0.25">
      <c r="A454" s="5"/>
      <c r="B454" s="5" t="s">
        <v>27</v>
      </c>
      <c r="C454" s="23">
        <f t="shared" ref="C454:G454" si="21">SUM(C453)</f>
        <v>300</v>
      </c>
      <c r="D454" s="23">
        <f t="shared" si="21"/>
        <v>300</v>
      </c>
      <c r="E454" s="23">
        <f t="shared" si="21"/>
        <v>300</v>
      </c>
      <c r="F454" s="23">
        <f t="shared" si="21"/>
        <v>300</v>
      </c>
      <c r="G454" s="23">
        <f t="shared" si="21"/>
        <v>300</v>
      </c>
      <c r="H454" s="23"/>
    </row>
    <row r="455" spans="1:8" ht="15.75" x14ac:dyDescent="0.25">
      <c r="A455" s="18" t="s">
        <v>263</v>
      </c>
      <c r="B455" s="5"/>
      <c r="C455" s="5"/>
      <c r="D455" s="5"/>
      <c r="E455" s="7"/>
      <c r="F455" s="5"/>
      <c r="G455" s="5"/>
      <c r="H455" s="5"/>
    </row>
    <row r="456" spans="1:8" ht="15.75" x14ac:dyDescent="0.25">
      <c r="A456" s="5" t="s">
        <v>264</v>
      </c>
      <c r="B456" s="5" t="s">
        <v>22</v>
      </c>
      <c r="C456" s="5"/>
      <c r="D456" s="5"/>
      <c r="E456" s="7"/>
      <c r="F456" s="5"/>
      <c r="G456" s="5"/>
      <c r="H456" s="5"/>
    </row>
    <row r="457" spans="1:8" ht="18" x14ac:dyDescent="0.4">
      <c r="A457" s="5" t="s">
        <v>265</v>
      </c>
      <c r="B457" s="5" t="s">
        <v>24</v>
      </c>
      <c r="C457" s="39"/>
      <c r="D457" s="39"/>
      <c r="E457" s="40"/>
      <c r="F457" s="39"/>
      <c r="G457" s="5"/>
      <c r="H457" s="39"/>
    </row>
    <row r="458" spans="1:8" ht="18" x14ac:dyDescent="0.4">
      <c r="A458" s="5" t="s">
        <v>266</v>
      </c>
      <c r="B458" s="5" t="s">
        <v>267</v>
      </c>
      <c r="C458" s="21">
        <v>300</v>
      </c>
      <c r="D458" s="21">
        <v>300</v>
      </c>
      <c r="E458" s="21">
        <v>300</v>
      </c>
      <c r="F458" s="21">
        <v>300</v>
      </c>
      <c r="G458" s="21">
        <v>300</v>
      </c>
      <c r="H458" s="21"/>
    </row>
    <row r="459" spans="1:8" ht="15.75" x14ac:dyDescent="0.25">
      <c r="A459" s="5"/>
      <c r="B459" s="5" t="s">
        <v>27</v>
      </c>
      <c r="C459" s="23">
        <f t="shared" ref="C459:G459" si="22">SUM(C458)</f>
        <v>300</v>
      </c>
      <c r="D459" s="23">
        <f t="shared" si="22"/>
        <v>300</v>
      </c>
      <c r="E459" s="23">
        <f t="shared" si="22"/>
        <v>300</v>
      </c>
      <c r="F459" s="23">
        <f t="shared" si="22"/>
        <v>300</v>
      </c>
      <c r="G459" s="23">
        <f t="shared" si="22"/>
        <v>300</v>
      </c>
      <c r="H459" s="23"/>
    </row>
    <row r="460" spans="1:8" ht="15.75" x14ac:dyDescent="0.25">
      <c r="A460" s="5"/>
      <c r="B460" s="5"/>
      <c r="C460" s="5"/>
      <c r="D460" s="19"/>
      <c r="E460" s="19"/>
      <c r="F460" s="19"/>
      <c r="G460" s="19"/>
      <c r="H460" s="19"/>
    </row>
    <row r="461" spans="1:8" ht="15.75" x14ac:dyDescent="0.25">
      <c r="A461" s="17" t="s">
        <v>268</v>
      </c>
      <c r="B461" s="5"/>
      <c r="C461" s="29">
        <f>SUM(C454+C459)</f>
        <v>600</v>
      </c>
      <c r="D461" s="29">
        <f>SUM(D449+D454+D459)</f>
        <v>600</v>
      </c>
      <c r="E461" s="29">
        <f>SUM(E449+E454+E459)</f>
        <v>600</v>
      </c>
      <c r="F461" s="29">
        <f>SUM(F449+F454+F459)</f>
        <v>600</v>
      </c>
      <c r="G461" s="29">
        <f>SUM(G449+G454+G459)</f>
        <v>600</v>
      </c>
      <c r="H461" s="29"/>
    </row>
    <row r="462" spans="1:8" ht="20.25" x14ac:dyDescent="0.55000000000000004">
      <c r="A462" s="17"/>
      <c r="B462" s="5"/>
      <c r="C462" s="5"/>
      <c r="D462" s="22"/>
      <c r="E462" s="22"/>
      <c r="F462" s="22"/>
      <c r="G462" s="41"/>
      <c r="H462" s="22"/>
    </row>
    <row r="463" spans="1:8" ht="20.25" x14ac:dyDescent="0.55000000000000004">
      <c r="A463" s="17"/>
      <c r="B463" s="5"/>
      <c r="C463" s="5"/>
      <c r="D463" s="22"/>
      <c r="E463" s="22"/>
      <c r="F463" s="22"/>
      <c r="G463" s="41"/>
      <c r="H463" s="22"/>
    </row>
    <row r="464" spans="1:8" ht="20.25" x14ac:dyDescent="0.55000000000000004">
      <c r="A464" s="17"/>
      <c r="B464" s="5"/>
      <c r="C464" s="5"/>
      <c r="D464" s="22"/>
      <c r="E464" s="22"/>
      <c r="F464" s="22"/>
      <c r="G464" s="41"/>
      <c r="H464" s="22"/>
    </row>
    <row r="465" spans="1:8" ht="20.25" x14ac:dyDescent="0.55000000000000004">
      <c r="A465" s="17"/>
      <c r="B465" s="5"/>
      <c r="C465" s="5"/>
      <c r="D465" s="22"/>
      <c r="E465" s="22"/>
      <c r="F465" s="22"/>
      <c r="G465" s="41"/>
      <c r="H465" s="22"/>
    </row>
    <row r="466" spans="1:8" ht="20.25" x14ac:dyDescent="0.55000000000000004">
      <c r="A466" s="17"/>
      <c r="B466" s="5"/>
      <c r="C466" s="5"/>
      <c r="D466" s="22"/>
      <c r="E466" s="22"/>
      <c r="F466" s="22"/>
      <c r="G466" s="41"/>
      <c r="H466" s="22"/>
    </row>
    <row r="467" spans="1:8" ht="20.25" x14ac:dyDescent="0.55000000000000004">
      <c r="A467" s="17"/>
      <c r="B467" s="5"/>
      <c r="C467" s="5"/>
      <c r="D467" s="22"/>
      <c r="E467" s="22"/>
      <c r="F467" s="22"/>
      <c r="G467" s="41"/>
      <c r="H467" s="22"/>
    </row>
    <row r="468" spans="1:8" ht="20.25" x14ac:dyDescent="0.55000000000000004">
      <c r="A468" s="17"/>
      <c r="B468" s="5"/>
      <c r="C468" s="5"/>
      <c r="D468" s="22"/>
      <c r="E468" s="22"/>
      <c r="F468" s="22"/>
      <c r="G468" s="41"/>
      <c r="H468" s="22"/>
    </row>
    <row r="469" spans="1:8" ht="20.25" x14ac:dyDescent="0.55000000000000004">
      <c r="A469" s="17"/>
      <c r="B469" s="5"/>
      <c r="C469" s="5"/>
      <c r="D469" s="22"/>
      <c r="E469" s="22"/>
      <c r="F469" s="22"/>
      <c r="G469" s="41"/>
      <c r="H469" s="22"/>
    </row>
    <row r="470" spans="1:8" ht="20.25" x14ac:dyDescent="0.55000000000000004">
      <c r="A470" s="17"/>
      <c r="B470" s="5"/>
      <c r="C470" s="5"/>
      <c r="D470" s="22"/>
      <c r="E470" s="22"/>
      <c r="F470" s="22"/>
      <c r="G470" s="41"/>
      <c r="H470" s="22"/>
    </row>
    <row r="471" spans="1:8" ht="20.25" x14ac:dyDescent="0.55000000000000004">
      <c r="A471" s="17"/>
      <c r="B471" s="5"/>
      <c r="C471" s="5"/>
      <c r="D471" s="22"/>
      <c r="E471" s="22"/>
      <c r="F471" s="22"/>
      <c r="G471" s="41"/>
      <c r="H471" s="22"/>
    </row>
    <row r="472" spans="1:8" ht="20.25" x14ac:dyDescent="0.55000000000000004">
      <c r="A472" s="17"/>
      <c r="B472" s="5"/>
      <c r="C472" s="5"/>
      <c r="D472" s="22"/>
      <c r="E472" s="22"/>
      <c r="F472" s="22"/>
      <c r="G472" s="41"/>
      <c r="H472" s="22"/>
    </row>
    <row r="473" spans="1:8" ht="20.25" x14ac:dyDescent="0.55000000000000004">
      <c r="A473" s="17"/>
      <c r="B473" s="5"/>
      <c r="C473" s="5"/>
      <c r="D473" s="22"/>
      <c r="E473" s="22"/>
      <c r="F473" s="22"/>
      <c r="G473" s="41"/>
      <c r="H473" s="22"/>
    </row>
    <row r="474" spans="1:8" ht="20.25" x14ac:dyDescent="0.55000000000000004">
      <c r="A474" s="17"/>
      <c r="B474" s="5"/>
      <c r="C474" s="5"/>
      <c r="D474" s="22"/>
      <c r="E474" s="22"/>
      <c r="F474" s="22"/>
      <c r="G474" s="41"/>
      <c r="H474" s="22"/>
    </row>
    <row r="475" spans="1:8" ht="20.25" x14ac:dyDescent="0.55000000000000004">
      <c r="A475" s="17"/>
      <c r="B475" s="5"/>
      <c r="C475" s="5"/>
      <c r="D475" s="22"/>
      <c r="E475" s="22"/>
      <c r="F475" s="22"/>
      <c r="G475" s="41"/>
      <c r="H475" s="22"/>
    </row>
    <row r="476" spans="1:8" ht="20.25" x14ac:dyDescent="0.55000000000000004">
      <c r="A476" s="17"/>
      <c r="B476" s="5"/>
      <c r="C476" s="5"/>
      <c r="D476" s="22"/>
      <c r="E476" s="22"/>
      <c r="F476" s="22"/>
      <c r="G476" s="41"/>
      <c r="H476" s="22"/>
    </row>
    <row r="477" spans="1:8" ht="20.25" x14ac:dyDescent="0.55000000000000004">
      <c r="A477" s="17"/>
      <c r="B477" s="5"/>
      <c r="C477" s="5"/>
      <c r="D477" s="22"/>
      <c r="E477" s="22"/>
      <c r="F477" s="22"/>
      <c r="G477" s="41"/>
      <c r="H477" s="22"/>
    </row>
    <row r="478" spans="1:8" ht="20.25" x14ac:dyDescent="0.55000000000000004">
      <c r="A478" s="17"/>
      <c r="B478" s="5"/>
      <c r="C478" s="5"/>
      <c r="D478" s="22"/>
      <c r="E478" s="22"/>
      <c r="F478" s="22"/>
      <c r="G478" s="41"/>
      <c r="H478" s="22"/>
    </row>
    <row r="479" spans="1:8" ht="20.25" x14ac:dyDescent="0.55000000000000004">
      <c r="A479" s="17"/>
      <c r="B479" s="5"/>
      <c r="C479" s="5"/>
      <c r="D479" s="22"/>
      <c r="E479" s="22"/>
      <c r="F479" s="22"/>
      <c r="G479" s="41"/>
      <c r="H479" s="22"/>
    </row>
    <row r="480" spans="1:8" ht="20.25" x14ac:dyDescent="0.55000000000000004">
      <c r="A480" s="17"/>
      <c r="B480" s="5"/>
      <c r="C480" s="5"/>
      <c r="D480" s="22"/>
      <c r="E480" s="22"/>
      <c r="F480" s="22"/>
      <c r="G480" s="41"/>
      <c r="H480" s="22"/>
    </row>
    <row r="481" spans="1:8" ht="20.25" x14ac:dyDescent="0.55000000000000004">
      <c r="A481" s="17"/>
      <c r="B481" s="5"/>
      <c r="C481" s="5"/>
      <c r="D481" s="22"/>
      <c r="E481" s="22"/>
      <c r="F481" s="22"/>
      <c r="G481" s="41"/>
      <c r="H481" s="22"/>
    </row>
    <row r="482" spans="1:8" ht="20.25" x14ac:dyDescent="0.55000000000000004">
      <c r="A482" s="17"/>
      <c r="B482" s="5"/>
      <c r="C482" s="5"/>
      <c r="D482" s="22"/>
      <c r="E482" s="22"/>
      <c r="F482" s="22"/>
      <c r="G482" s="41"/>
      <c r="H482" s="22"/>
    </row>
    <row r="483" spans="1:8" ht="20.25" x14ac:dyDescent="0.55000000000000004">
      <c r="A483" s="17"/>
      <c r="B483" s="5"/>
      <c r="C483" s="5"/>
      <c r="D483" s="22"/>
      <c r="E483" s="22"/>
      <c r="F483" s="22"/>
      <c r="G483" s="41"/>
      <c r="H483" s="22"/>
    </row>
    <row r="484" spans="1:8" ht="20.25" x14ac:dyDescent="0.55000000000000004">
      <c r="A484" s="17"/>
      <c r="B484" s="5"/>
      <c r="C484" s="5"/>
      <c r="D484" s="22"/>
      <c r="E484" s="22"/>
      <c r="F484" s="22"/>
      <c r="G484" s="41"/>
      <c r="H484" s="22"/>
    </row>
    <row r="485" spans="1:8" ht="20.25" x14ac:dyDescent="0.55000000000000004">
      <c r="A485" s="17"/>
      <c r="B485" s="5"/>
      <c r="C485" s="5"/>
      <c r="D485" s="22"/>
      <c r="E485" s="22"/>
      <c r="F485" s="22"/>
      <c r="G485" s="41"/>
      <c r="H485" s="22"/>
    </row>
    <row r="486" spans="1:8" ht="20.25" x14ac:dyDescent="0.55000000000000004">
      <c r="A486" s="17"/>
      <c r="B486" s="5"/>
      <c r="C486" s="5"/>
      <c r="D486" s="22"/>
      <c r="E486" s="22"/>
      <c r="F486" s="22"/>
      <c r="G486" s="41"/>
      <c r="H486" s="22"/>
    </row>
    <row r="487" spans="1:8" ht="20.25" x14ac:dyDescent="0.55000000000000004">
      <c r="A487" s="17"/>
      <c r="B487" s="5"/>
      <c r="C487" s="5"/>
      <c r="D487" s="22"/>
      <c r="E487" s="22"/>
      <c r="F487" s="22"/>
      <c r="G487" s="41"/>
      <c r="H487" s="22"/>
    </row>
    <row r="488" spans="1:8" ht="20.25" x14ac:dyDescent="0.55000000000000004">
      <c r="A488" s="17"/>
      <c r="B488" s="5"/>
      <c r="C488" s="5"/>
      <c r="D488" s="22"/>
      <c r="E488" s="22"/>
      <c r="F488" s="22"/>
      <c r="G488" s="41"/>
      <c r="H488" s="22"/>
    </row>
    <row r="489" spans="1:8" ht="15.75" x14ac:dyDescent="0.25">
      <c r="A489" s="162" t="s">
        <v>54</v>
      </c>
      <c r="B489" s="162"/>
      <c r="C489" s="162"/>
      <c r="D489" s="162"/>
      <c r="E489" s="162"/>
      <c r="F489" s="162"/>
      <c r="G489" s="162"/>
    </row>
    <row r="490" spans="1:8" ht="15.75" x14ac:dyDescent="0.25">
      <c r="A490" s="5"/>
      <c r="B490" s="5"/>
      <c r="C490" s="5"/>
      <c r="D490" s="5"/>
      <c r="E490" s="7"/>
      <c r="F490" s="5"/>
      <c r="G490" s="5"/>
    </row>
    <row r="491" spans="1:8" ht="15.75" x14ac:dyDescent="0.25">
      <c r="A491" s="5"/>
      <c r="B491" s="5"/>
      <c r="C491" s="8" t="s">
        <v>6</v>
      </c>
      <c r="D491" s="1" t="s">
        <v>7</v>
      </c>
      <c r="E491" s="9" t="s">
        <v>8</v>
      </c>
      <c r="F491" s="10" t="s">
        <v>9</v>
      </c>
      <c r="G491" s="6" t="s">
        <v>10</v>
      </c>
      <c r="H491" s="1"/>
    </row>
    <row r="492" spans="1:8" ht="15.75" x14ac:dyDescent="0.25">
      <c r="A492" s="5"/>
      <c r="B492" s="5"/>
      <c r="C492" s="8" t="s">
        <v>11</v>
      </c>
      <c r="D492" s="1" t="s">
        <v>12</v>
      </c>
      <c r="E492" s="9" t="s">
        <v>780</v>
      </c>
      <c r="F492" s="11" t="s">
        <v>14</v>
      </c>
      <c r="G492" s="6" t="s">
        <v>9</v>
      </c>
      <c r="H492" s="1"/>
    </row>
    <row r="493" spans="1:8" ht="15.75" x14ac:dyDescent="0.25">
      <c r="A493" s="5"/>
      <c r="B493" s="5"/>
      <c r="C493" s="12" t="s">
        <v>13</v>
      </c>
      <c r="D493" s="12" t="s">
        <v>779</v>
      </c>
      <c r="E493" s="13" t="s">
        <v>15</v>
      </c>
      <c r="F493" s="14" t="s">
        <v>16</v>
      </c>
      <c r="G493" s="6" t="s">
        <v>17</v>
      </c>
      <c r="H493" s="8"/>
    </row>
    <row r="494" spans="1:8" ht="15.75" x14ac:dyDescent="0.25">
      <c r="A494" s="17" t="s">
        <v>269</v>
      </c>
      <c r="B494" s="5"/>
      <c r="C494" s="184"/>
      <c r="D494" s="184"/>
      <c r="E494" s="184"/>
      <c r="F494" s="184"/>
      <c r="G494" s="5"/>
    </row>
    <row r="495" spans="1:8" ht="15.75" x14ac:dyDescent="0.25">
      <c r="A495" s="18" t="s">
        <v>270</v>
      </c>
      <c r="B495" s="5"/>
      <c r="C495" s="5"/>
      <c r="D495" s="1"/>
      <c r="E495" s="36"/>
      <c r="F495" s="1"/>
      <c r="G495" s="5"/>
    </row>
    <row r="496" spans="1:8" ht="15.75" x14ac:dyDescent="0.25">
      <c r="A496" s="5" t="s">
        <v>271</v>
      </c>
      <c r="B496" s="147" t="s">
        <v>812</v>
      </c>
      <c r="C496" s="19">
        <v>7890</v>
      </c>
      <c r="D496" s="19">
        <v>7890</v>
      </c>
      <c r="E496" s="19">
        <v>7717.5</v>
      </c>
      <c r="F496" s="23">
        <v>7890</v>
      </c>
      <c r="G496" s="19">
        <v>7890</v>
      </c>
      <c r="H496" s="23"/>
    </row>
    <row r="497" spans="1:8" ht="15.75" x14ac:dyDescent="0.25">
      <c r="A497" s="5" t="s">
        <v>272</v>
      </c>
      <c r="B497" s="5" t="s">
        <v>24</v>
      </c>
      <c r="C497" s="19">
        <v>0</v>
      </c>
      <c r="D497" s="19">
        <v>0</v>
      </c>
      <c r="E497" s="19">
        <v>0</v>
      </c>
      <c r="F497" s="19">
        <v>0</v>
      </c>
      <c r="G497" s="19">
        <v>0</v>
      </c>
      <c r="H497" s="19"/>
    </row>
    <row r="498" spans="1:8" ht="18" x14ac:dyDescent="0.4">
      <c r="A498" s="5" t="s">
        <v>273</v>
      </c>
      <c r="B498" s="5" t="s">
        <v>26</v>
      </c>
      <c r="C498" s="21">
        <v>400</v>
      </c>
      <c r="D498" s="21">
        <v>350</v>
      </c>
      <c r="E498" s="21">
        <v>283.98</v>
      </c>
      <c r="F498" s="21">
        <v>350</v>
      </c>
      <c r="G498" s="21">
        <v>350</v>
      </c>
      <c r="H498" s="21"/>
    </row>
    <row r="499" spans="1:8" ht="15.75" x14ac:dyDescent="0.25">
      <c r="A499" s="5"/>
      <c r="B499" s="5" t="s">
        <v>27</v>
      </c>
      <c r="C499" s="23">
        <f t="shared" ref="C499:G499" si="23">SUM(C496:C498)</f>
        <v>8290</v>
      </c>
      <c r="D499" s="23">
        <f t="shared" si="23"/>
        <v>8240</v>
      </c>
      <c r="E499" s="23">
        <f t="shared" si="23"/>
        <v>8001.48</v>
      </c>
      <c r="F499" s="23">
        <f t="shared" si="23"/>
        <v>8240</v>
      </c>
      <c r="G499" s="23">
        <f t="shared" si="23"/>
        <v>8240</v>
      </c>
      <c r="H499" s="23"/>
    </row>
    <row r="500" spans="1:8" ht="15.75" x14ac:dyDescent="0.25">
      <c r="A500" s="18" t="s">
        <v>274</v>
      </c>
      <c r="B500" s="5"/>
      <c r="C500" s="184"/>
      <c r="D500" s="184"/>
      <c r="E500" s="184"/>
      <c r="F500" s="184"/>
      <c r="G500" s="5"/>
    </row>
    <row r="501" spans="1:8" ht="15.75" x14ac:dyDescent="0.25">
      <c r="A501" s="5" t="s">
        <v>275</v>
      </c>
      <c r="B501" s="5" t="s">
        <v>86</v>
      </c>
      <c r="C501" s="19"/>
      <c r="D501" s="19"/>
      <c r="E501" s="19"/>
      <c r="F501" s="19"/>
      <c r="G501" s="19"/>
    </row>
    <row r="502" spans="1:8" ht="15.75" x14ac:dyDescent="0.25">
      <c r="A502" s="5" t="s">
        <v>276</v>
      </c>
      <c r="B502" s="5" t="s">
        <v>24</v>
      </c>
      <c r="C502" s="19"/>
      <c r="D502" s="19"/>
      <c r="E502" s="19"/>
      <c r="F502" s="19"/>
      <c r="G502" s="19"/>
    </row>
    <row r="503" spans="1:8" ht="18" x14ac:dyDescent="0.4">
      <c r="A503" s="5" t="s">
        <v>277</v>
      </c>
      <c r="B503" s="5" t="s">
        <v>817</v>
      </c>
      <c r="C503" s="21">
        <v>500</v>
      </c>
      <c r="D503" s="21">
        <v>400</v>
      </c>
      <c r="E503" s="21">
        <v>225</v>
      </c>
      <c r="F503" s="21">
        <v>425</v>
      </c>
      <c r="G503" s="21">
        <v>425</v>
      </c>
      <c r="H503" s="21"/>
    </row>
    <row r="504" spans="1:8" ht="15.75" x14ac:dyDescent="0.25">
      <c r="A504" s="5"/>
      <c r="B504" s="5" t="s">
        <v>27</v>
      </c>
      <c r="C504" s="23">
        <f t="shared" ref="C504:G504" si="24">SUM(C501:C503)</f>
        <v>500</v>
      </c>
      <c r="D504" s="23">
        <f t="shared" si="24"/>
        <v>400</v>
      </c>
      <c r="E504" s="23">
        <f t="shared" si="24"/>
        <v>225</v>
      </c>
      <c r="F504" s="23">
        <f t="shared" si="24"/>
        <v>425</v>
      </c>
      <c r="G504" s="23">
        <f t="shared" si="24"/>
        <v>425</v>
      </c>
      <c r="H504" s="23"/>
    </row>
    <row r="505" spans="1:8" ht="15.75" x14ac:dyDescent="0.25">
      <c r="A505" s="18" t="s">
        <v>278</v>
      </c>
      <c r="B505" s="5"/>
      <c r="C505" s="5"/>
      <c r="D505" s="5"/>
      <c r="E505" s="7"/>
      <c r="F505" s="5"/>
      <c r="G505" s="5"/>
    </row>
    <row r="506" spans="1:8" ht="15.75" x14ac:dyDescent="0.25">
      <c r="A506" s="5" t="s">
        <v>279</v>
      </c>
      <c r="B506" s="5" t="s">
        <v>22</v>
      </c>
      <c r="C506" s="5"/>
      <c r="D506" s="5"/>
      <c r="E506" s="7"/>
      <c r="F506" s="5"/>
      <c r="G506" s="5"/>
    </row>
    <row r="507" spans="1:8" ht="15.75" x14ac:dyDescent="0.25">
      <c r="A507" s="5" t="s">
        <v>280</v>
      </c>
      <c r="B507" s="5" t="s">
        <v>24</v>
      </c>
      <c r="C507" s="5"/>
      <c r="D507" s="5"/>
      <c r="E507" s="7"/>
      <c r="F507" s="5"/>
      <c r="G507" s="5"/>
    </row>
    <row r="508" spans="1:8" ht="15.75" x14ac:dyDescent="0.25">
      <c r="A508" s="5" t="s">
        <v>281</v>
      </c>
      <c r="B508" s="5" t="s">
        <v>26</v>
      </c>
      <c r="C508" s="5"/>
      <c r="D508" s="5"/>
      <c r="E508" s="7"/>
      <c r="F508" s="5"/>
      <c r="G508" s="5"/>
    </row>
    <row r="509" spans="1:8" ht="15.75" x14ac:dyDescent="0.25">
      <c r="A509" s="5"/>
      <c r="B509" s="5" t="s">
        <v>27</v>
      </c>
      <c r="C509" s="5"/>
      <c r="D509" s="5"/>
      <c r="E509" s="7"/>
      <c r="F509" s="5"/>
      <c r="G509" s="5"/>
    </row>
    <row r="510" spans="1:8" ht="15.75" x14ac:dyDescent="0.25">
      <c r="A510" s="18" t="s">
        <v>282</v>
      </c>
      <c r="B510" s="5"/>
      <c r="C510" s="5"/>
      <c r="D510" s="5"/>
      <c r="E510" s="7"/>
      <c r="F510" s="5"/>
      <c r="G510" s="5"/>
    </row>
    <row r="511" spans="1:8" ht="15.75" x14ac:dyDescent="0.25">
      <c r="A511" s="5" t="s">
        <v>283</v>
      </c>
      <c r="B511" s="5" t="s">
        <v>22</v>
      </c>
      <c r="C511" s="5"/>
      <c r="D511" s="5"/>
      <c r="E511" s="7"/>
      <c r="F511" s="5"/>
      <c r="G511" s="5"/>
    </row>
    <row r="512" spans="1:8" ht="15.75" x14ac:dyDescent="0.25">
      <c r="A512" s="5" t="s">
        <v>284</v>
      </c>
      <c r="B512" s="5" t="s">
        <v>24</v>
      </c>
      <c r="C512" s="5"/>
      <c r="D512" s="5"/>
      <c r="E512" s="7"/>
      <c r="F512" s="5"/>
      <c r="G512" s="5"/>
    </row>
    <row r="513" spans="1:7" ht="15.75" x14ac:dyDescent="0.25">
      <c r="A513" s="5" t="s">
        <v>285</v>
      </c>
      <c r="B513" s="5" t="s">
        <v>26</v>
      </c>
      <c r="C513" s="5"/>
      <c r="D513" s="5"/>
      <c r="E513" s="7"/>
      <c r="F513" s="5"/>
      <c r="G513" s="5"/>
    </row>
    <row r="514" spans="1:7" ht="15.75" x14ac:dyDescent="0.25">
      <c r="A514" s="5"/>
      <c r="B514" s="5" t="s">
        <v>27</v>
      </c>
      <c r="C514" s="5"/>
      <c r="D514" s="5"/>
      <c r="E514" s="7"/>
      <c r="F514" s="5"/>
      <c r="G514" s="5"/>
    </row>
    <row r="515" spans="1:7" ht="15.75" x14ac:dyDescent="0.25">
      <c r="A515" s="18" t="s">
        <v>286</v>
      </c>
      <c r="B515" s="5"/>
      <c r="C515" s="5"/>
      <c r="D515" s="5"/>
      <c r="E515" s="7"/>
      <c r="F515" s="5"/>
      <c r="G515" s="5"/>
    </row>
    <row r="516" spans="1:7" ht="15.75" x14ac:dyDescent="0.25">
      <c r="A516" s="5" t="s">
        <v>287</v>
      </c>
      <c r="B516" s="5" t="s">
        <v>22</v>
      </c>
      <c r="C516" s="5"/>
      <c r="D516" s="5"/>
      <c r="E516" s="7"/>
      <c r="F516" s="5"/>
      <c r="G516" s="5"/>
    </row>
    <row r="517" spans="1:7" ht="15.75" x14ac:dyDescent="0.25">
      <c r="A517" s="5" t="s">
        <v>288</v>
      </c>
      <c r="B517" s="5" t="s">
        <v>24</v>
      </c>
      <c r="C517" s="5"/>
      <c r="D517" s="5"/>
      <c r="E517" s="7"/>
      <c r="F517" s="5"/>
      <c r="G517" s="5"/>
    </row>
    <row r="518" spans="1:7" ht="15.75" x14ac:dyDescent="0.25">
      <c r="A518" s="5" t="s">
        <v>289</v>
      </c>
      <c r="B518" s="5" t="s">
        <v>26</v>
      </c>
      <c r="C518" s="5"/>
      <c r="D518" s="5"/>
      <c r="E518" s="7"/>
      <c r="F518" s="5"/>
      <c r="G518" s="5"/>
    </row>
    <row r="519" spans="1:7" ht="15.75" x14ac:dyDescent="0.25">
      <c r="A519" s="5"/>
      <c r="B519" s="5" t="s">
        <v>27</v>
      </c>
      <c r="C519" s="5"/>
      <c r="D519" s="5"/>
      <c r="E519" s="7"/>
      <c r="F519" s="5"/>
      <c r="G519" s="5"/>
    </row>
    <row r="520" spans="1:7" ht="15.75" x14ac:dyDescent="0.25">
      <c r="A520" s="18" t="s">
        <v>290</v>
      </c>
      <c r="B520" s="5"/>
      <c r="C520" s="5"/>
      <c r="D520" s="5"/>
      <c r="E520" s="7"/>
      <c r="F520" s="5"/>
      <c r="G520" s="5"/>
    </row>
    <row r="521" spans="1:7" ht="15.75" x14ac:dyDescent="0.25">
      <c r="A521" s="5" t="s">
        <v>291</v>
      </c>
      <c r="B521" s="5" t="s">
        <v>22</v>
      </c>
      <c r="C521" s="5"/>
      <c r="D521" s="5"/>
      <c r="E521" s="7"/>
      <c r="F521" s="5"/>
      <c r="G521" s="5"/>
    </row>
    <row r="522" spans="1:7" ht="15.75" x14ac:dyDescent="0.25">
      <c r="A522" s="5" t="s">
        <v>292</v>
      </c>
      <c r="B522" s="5" t="s">
        <v>24</v>
      </c>
      <c r="C522" s="5"/>
      <c r="D522" s="5"/>
      <c r="E522" s="7"/>
      <c r="F522" s="5"/>
      <c r="G522" s="5"/>
    </row>
    <row r="523" spans="1:7" ht="15.75" x14ac:dyDescent="0.25">
      <c r="A523" s="5" t="s">
        <v>292</v>
      </c>
      <c r="B523" s="5" t="s">
        <v>26</v>
      </c>
      <c r="C523" s="5"/>
      <c r="D523" s="5"/>
      <c r="E523" s="7"/>
      <c r="F523" s="5"/>
      <c r="G523" s="5"/>
    </row>
    <row r="524" spans="1:7" ht="15.75" x14ac:dyDescent="0.25">
      <c r="A524" s="5"/>
      <c r="B524" s="5" t="s">
        <v>27</v>
      </c>
      <c r="C524" s="5"/>
      <c r="D524" s="5"/>
      <c r="E524" s="7"/>
      <c r="F524" s="5"/>
      <c r="G524" s="5"/>
    </row>
    <row r="525" spans="1:7" ht="15.75" x14ac:dyDescent="0.25">
      <c r="A525" s="18" t="s">
        <v>293</v>
      </c>
      <c r="B525" s="5"/>
      <c r="C525" s="5"/>
      <c r="D525" s="5"/>
      <c r="E525" s="7"/>
      <c r="F525" s="5"/>
      <c r="G525" s="5"/>
    </row>
    <row r="526" spans="1:7" ht="15.75" x14ac:dyDescent="0.25">
      <c r="A526" s="5" t="s">
        <v>294</v>
      </c>
      <c r="B526" s="5" t="s">
        <v>22</v>
      </c>
      <c r="C526" s="5"/>
      <c r="D526" s="5"/>
      <c r="E526" s="7"/>
      <c r="F526" s="5"/>
      <c r="G526" s="5"/>
    </row>
    <row r="527" spans="1:7" ht="15.75" x14ac:dyDescent="0.25">
      <c r="A527" s="5" t="s">
        <v>295</v>
      </c>
      <c r="B527" s="5" t="s">
        <v>24</v>
      </c>
      <c r="C527" s="5"/>
      <c r="D527" s="5"/>
      <c r="E527" s="7"/>
      <c r="F527" s="5"/>
      <c r="G527" s="5"/>
    </row>
    <row r="528" spans="1:7" ht="15.75" x14ac:dyDescent="0.25">
      <c r="A528" s="5" t="s">
        <v>296</v>
      </c>
      <c r="B528" s="5" t="s">
        <v>26</v>
      </c>
      <c r="C528" s="5"/>
      <c r="D528" s="5"/>
      <c r="E528" s="7"/>
      <c r="F528" s="5"/>
      <c r="G528" s="5"/>
    </row>
    <row r="529" spans="1:8" ht="15.75" x14ac:dyDescent="0.25">
      <c r="A529" s="5"/>
      <c r="B529" s="5" t="s">
        <v>27</v>
      </c>
      <c r="C529" s="5"/>
      <c r="D529" s="5"/>
      <c r="E529" s="7"/>
      <c r="F529" s="5"/>
      <c r="G529" s="5"/>
    </row>
    <row r="530" spans="1:8" ht="15.75" x14ac:dyDescent="0.25">
      <c r="A530" s="18" t="s">
        <v>297</v>
      </c>
      <c r="B530" s="5"/>
      <c r="C530" s="5"/>
      <c r="D530" s="5"/>
      <c r="E530" s="7"/>
      <c r="F530" s="5"/>
      <c r="G530" s="5"/>
    </row>
    <row r="531" spans="1:8" ht="15.75" x14ac:dyDescent="0.25">
      <c r="A531" s="5" t="s">
        <v>298</v>
      </c>
      <c r="B531" s="5" t="s">
        <v>26</v>
      </c>
      <c r="C531" s="5"/>
      <c r="D531" s="5"/>
      <c r="E531" s="7"/>
      <c r="F531" s="5"/>
      <c r="G531" s="5"/>
    </row>
    <row r="532" spans="1:8" ht="15.75" x14ac:dyDescent="0.25">
      <c r="A532" s="5"/>
      <c r="B532" s="5" t="s">
        <v>27</v>
      </c>
      <c r="C532" s="5"/>
      <c r="D532" s="5"/>
      <c r="E532" s="7"/>
      <c r="F532" s="5"/>
      <c r="G532" s="5"/>
    </row>
    <row r="533" spans="1:8" ht="15.75" x14ac:dyDescent="0.25">
      <c r="A533" s="18" t="s">
        <v>299</v>
      </c>
      <c r="B533" s="5"/>
      <c r="C533" s="5"/>
      <c r="D533" s="5"/>
      <c r="E533" s="7"/>
      <c r="F533" s="5"/>
      <c r="G533" s="5"/>
    </row>
    <row r="534" spans="1:8" ht="15.75" x14ac:dyDescent="0.25">
      <c r="A534" s="5" t="s">
        <v>300</v>
      </c>
      <c r="B534" s="5" t="s">
        <v>22</v>
      </c>
      <c r="C534" s="5"/>
      <c r="D534" s="5"/>
      <c r="E534" s="7"/>
      <c r="F534" s="5"/>
      <c r="G534" s="5"/>
    </row>
    <row r="535" spans="1:8" ht="15.75" x14ac:dyDescent="0.25">
      <c r="A535" s="5" t="s">
        <v>301</v>
      </c>
      <c r="B535" s="5" t="s">
        <v>24</v>
      </c>
      <c r="C535" s="5"/>
      <c r="D535" s="5"/>
      <c r="E535" s="7"/>
      <c r="F535" s="5"/>
      <c r="G535" s="5"/>
    </row>
    <row r="536" spans="1:8" ht="18" x14ac:dyDescent="0.4">
      <c r="A536" s="5" t="s">
        <v>302</v>
      </c>
      <c r="B536" s="5" t="s">
        <v>26</v>
      </c>
      <c r="C536" s="21">
        <v>7000</v>
      </c>
      <c r="D536" s="21">
        <v>6076</v>
      </c>
      <c r="E536" s="21">
        <v>2565.34</v>
      </c>
      <c r="F536" s="21">
        <v>6000</v>
      </c>
      <c r="G536" s="21">
        <v>6000</v>
      </c>
      <c r="H536" s="32"/>
    </row>
    <row r="537" spans="1:8" ht="15.75" x14ac:dyDescent="0.25">
      <c r="A537" s="5"/>
      <c r="B537" s="5" t="s">
        <v>27</v>
      </c>
      <c r="C537" s="23">
        <f t="shared" ref="C537:G537" si="25">SUM(C536)</f>
        <v>7000</v>
      </c>
      <c r="D537" s="23">
        <f t="shared" si="25"/>
        <v>6076</v>
      </c>
      <c r="E537" s="23">
        <f t="shared" si="25"/>
        <v>2565.34</v>
      </c>
      <c r="F537" s="23">
        <f t="shared" si="25"/>
        <v>6000</v>
      </c>
      <c r="G537" s="23">
        <f t="shared" si="25"/>
        <v>6000</v>
      </c>
      <c r="H537" s="23"/>
    </row>
    <row r="538" spans="1:8" ht="15.75" x14ac:dyDescent="0.25">
      <c r="A538" s="5"/>
      <c r="B538" s="5"/>
      <c r="C538" s="22"/>
      <c r="D538" s="22"/>
      <c r="E538" s="22"/>
      <c r="F538" s="22"/>
      <c r="G538" s="22"/>
      <c r="H538" s="22"/>
    </row>
    <row r="539" spans="1:8" ht="15.75" x14ac:dyDescent="0.25">
      <c r="A539" s="5"/>
      <c r="B539" s="5"/>
      <c r="C539" s="22"/>
      <c r="D539" s="22"/>
      <c r="E539" s="22"/>
      <c r="F539" s="22"/>
      <c r="G539" s="22"/>
    </row>
    <row r="540" spans="1:8" ht="15.75" x14ac:dyDescent="0.25">
      <c r="A540" s="5"/>
      <c r="B540" s="5"/>
      <c r="C540" s="22"/>
      <c r="D540" s="22"/>
      <c r="E540" s="22"/>
      <c r="F540" s="22"/>
      <c r="G540" s="22"/>
    </row>
    <row r="541" spans="1:8" ht="15.75" x14ac:dyDescent="0.25">
      <c r="A541" s="5"/>
      <c r="B541" s="5"/>
      <c r="C541" s="22"/>
      <c r="D541" s="22"/>
      <c r="E541" s="22"/>
      <c r="F541" s="22"/>
      <c r="G541" s="22"/>
    </row>
    <row r="542" spans="1:8" ht="15.75" x14ac:dyDescent="0.25">
      <c r="A542" s="5"/>
      <c r="B542" s="5"/>
      <c r="C542" s="22"/>
      <c r="D542" s="22"/>
      <c r="E542" s="22"/>
      <c r="F542" s="22"/>
      <c r="G542" s="22"/>
    </row>
    <row r="543" spans="1:8" ht="15.75" x14ac:dyDescent="0.25">
      <c r="A543" s="5"/>
      <c r="B543" s="5"/>
      <c r="C543" s="22"/>
      <c r="D543" s="22"/>
      <c r="E543" s="22"/>
      <c r="F543" s="22"/>
      <c r="G543" s="22"/>
    </row>
    <row r="544" spans="1:8" ht="15.75" x14ac:dyDescent="0.25">
      <c r="A544" s="5"/>
      <c r="B544" s="5"/>
      <c r="C544" s="22"/>
      <c r="D544" s="22"/>
      <c r="E544" s="22"/>
      <c r="F544" s="22"/>
      <c r="G544" s="22"/>
    </row>
    <row r="545" spans="1:8" ht="15.75" x14ac:dyDescent="0.25">
      <c r="A545" s="5"/>
      <c r="B545" s="5"/>
      <c r="C545" s="22"/>
      <c r="D545" s="22"/>
      <c r="E545" s="22"/>
      <c r="F545" s="22"/>
      <c r="G545" s="22"/>
    </row>
    <row r="546" spans="1:8" ht="15.75" x14ac:dyDescent="0.25">
      <c r="A546" s="5"/>
      <c r="B546" s="5"/>
      <c r="C546" s="22"/>
      <c r="D546" s="22"/>
      <c r="E546" s="22"/>
      <c r="F546" s="22"/>
      <c r="G546" s="22"/>
    </row>
    <row r="547" spans="1:8" ht="15.75" x14ac:dyDescent="0.25">
      <c r="A547" s="5"/>
      <c r="B547" s="5"/>
      <c r="C547" s="22"/>
      <c r="D547" s="22"/>
      <c r="E547" s="22"/>
      <c r="F547" s="22"/>
      <c r="G547" s="22"/>
    </row>
    <row r="548" spans="1:8" ht="15.75" x14ac:dyDescent="0.25">
      <c r="A548" s="5"/>
      <c r="B548" s="5"/>
      <c r="C548" s="22"/>
      <c r="D548" s="22"/>
      <c r="E548" s="22"/>
      <c r="F548" s="22"/>
      <c r="G548" s="22"/>
    </row>
    <row r="549" spans="1:8" ht="15.75" x14ac:dyDescent="0.25">
      <c r="A549" s="5"/>
      <c r="B549" s="5"/>
      <c r="C549" s="22"/>
      <c r="D549" s="22"/>
      <c r="E549" s="22"/>
      <c r="F549" s="22"/>
      <c r="G549" s="22"/>
    </row>
    <row r="550" spans="1:8" ht="15.75" x14ac:dyDescent="0.25">
      <c r="A550" s="162" t="s">
        <v>54</v>
      </c>
      <c r="B550" s="162"/>
      <c r="C550" s="162"/>
      <c r="D550" s="162"/>
      <c r="E550" s="162"/>
      <c r="F550" s="162"/>
      <c r="G550" s="162"/>
    </row>
    <row r="551" spans="1:8" ht="15.75" x14ac:dyDescent="0.25">
      <c r="A551" s="5"/>
      <c r="B551" s="5"/>
      <c r="C551" s="8" t="s">
        <v>6</v>
      </c>
      <c r="D551" s="1" t="s">
        <v>7</v>
      </c>
      <c r="E551" s="9" t="s">
        <v>8</v>
      </c>
      <c r="F551" s="10" t="s">
        <v>9</v>
      </c>
      <c r="G551" s="6" t="s">
        <v>10</v>
      </c>
      <c r="H551" s="1"/>
    </row>
    <row r="552" spans="1:8" ht="15.75" x14ac:dyDescent="0.25">
      <c r="A552" s="5"/>
      <c r="B552" s="5"/>
      <c r="C552" s="8" t="s">
        <v>11</v>
      </c>
      <c r="D552" s="1" t="s">
        <v>12</v>
      </c>
      <c r="E552" s="9" t="s">
        <v>780</v>
      </c>
      <c r="F552" s="11" t="s">
        <v>14</v>
      </c>
      <c r="G552" s="6" t="s">
        <v>9</v>
      </c>
      <c r="H552" s="1"/>
    </row>
    <row r="553" spans="1:8" ht="15.75" x14ac:dyDescent="0.25">
      <c r="A553" s="5"/>
      <c r="B553" s="5"/>
      <c r="C553" s="12" t="s">
        <v>13</v>
      </c>
      <c r="D553" s="12" t="s">
        <v>779</v>
      </c>
      <c r="E553" s="13" t="s">
        <v>15</v>
      </c>
      <c r="F553" s="14" t="s">
        <v>16</v>
      </c>
      <c r="G553" s="6" t="s">
        <v>17</v>
      </c>
      <c r="H553" s="8"/>
    </row>
    <row r="554" spans="1:8" ht="15.75" x14ac:dyDescent="0.25">
      <c r="A554" s="18" t="s">
        <v>303</v>
      </c>
      <c r="B554" s="5"/>
      <c r="C554" s="5"/>
      <c r="D554" s="5"/>
      <c r="E554" s="7"/>
      <c r="F554" s="5"/>
      <c r="G554" s="5"/>
      <c r="H554" s="5"/>
    </row>
    <row r="555" spans="1:8" ht="15.75" x14ac:dyDescent="0.25">
      <c r="A555" s="5" t="s">
        <v>304</v>
      </c>
      <c r="B555" s="5" t="s">
        <v>22</v>
      </c>
      <c r="C555" s="5"/>
      <c r="D555" s="5"/>
      <c r="E555" s="7"/>
      <c r="F555" s="5"/>
      <c r="G555" s="5"/>
      <c r="H555" s="5"/>
    </row>
    <row r="556" spans="1:8" ht="15.75" x14ac:dyDescent="0.25">
      <c r="A556" s="5" t="s">
        <v>305</v>
      </c>
      <c r="B556" s="5" t="s">
        <v>24</v>
      </c>
      <c r="C556" s="5"/>
      <c r="D556" s="5"/>
      <c r="E556" s="7"/>
      <c r="F556" s="5"/>
      <c r="G556" s="5"/>
      <c r="H556" s="5"/>
    </row>
    <row r="557" spans="1:8" ht="15.75" x14ac:dyDescent="0.25">
      <c r="A557" s="5" t="s">
        <v>306</v>
      </c>
      <c r="B557" s="5" t="s">
        <v>26</v>
      </c>
      <c r="C557" s="5"/>
      <c r="D557" s="5"/>
      <c r="E557" s="7"/>
      <c r="F557" s="5"/>
      <c r="G557" s="5"/>
      <c r="H557" s="5"/>
    </row>
    <row r="558" spans="1:8" ht="15.75" x14ac:dyDescent="0.25">
      <c r="A558" s="5"/>
      <c r="B558" s="5" t="s">
        <v>27</v>
      </c>
      <c r="C558" s="5"/>
      <c r="D558" s="5"/>
      <c r="E558" s="7"/>
      <c r="F558" s="5"/>
      <c r="G558" s="5"/>
      <c r="H558" s="5"/>
    </row>
    <row r="559" spans="1:8" ht="15.75" x14ac:dyDescent="0.25">
      <c r="A559" s="18" t="s">
        <v>307</v>
      </c>
      <c r="B559" s="5"/>
      <c r="C559" s="5"/>
      <c r="D559" s="5"/>
      <c r="E559" s="7"/>
      <c r="F559" s="5"/>
      <c r="G559" s="5"/>
      <c r="H559" s="5"/>
    </row>
    <row r="560" spans="1:8" ht="15.75" x14ac:dyDescent="0.25">
      <c r="A560" s="5" t="s">
        <v>308</v>
      </c>
      <c r="B560" s="5" t="s">
        <v>26</v>
      </c>
      <c r="C560" s="5"/>
      <c r="D560" s="5"/>
      <c r="E560" s="7"/>
      <c r="F560" s="5"/>
      <c r="G560" s="5"/>
      <c r="H560" s="5"/>
    </row>
    <row r="561" spans="1:8" ht="15.75" x14ac:dyDescent="0.25">
      <c r="A561" s="5"/>
      <c r="B561" s="5" t="s">
        <v>27</v>
      </c>
      <c r="C561" s="5"/>
      <c r="D561" s="5"/>
      <c r="E561" s="7"/>
      <c r="F561" s="5"/>
      <c r="G561" s="5"/>
      <c r="H561" s="5"/>
    </row>
    <row r="562" spans="1:8" ht="15.75" x14ac:dyDescent="0.25">
      <c r="A562" s="18" t="s">
        <v>309</v>
      </c>
      <c r="B562" s="5"/>
      <c r="C562" s="5"/>
      <c r="D562" s="5"/>
      <c r="E562" s="7"/>
      <c r="F562" s="5"/>
      <c r="G562" s="5"/>
      <c r="H562" s="5"/>
    </row>
    <row r="563" spans="1:8" ht="15.75" x14ac:dyDescent="0.25">
      <c r="A563" s="5" t="s">
        <v>310</v>
      </c>
      <c r="B563" s="5" t="s">
        <v>22</v>
      </c>
      <c r="C563" s="5"/>
      <c r="D563" s="5"/>
      <c r="E563" s="7"/>
      <c r="F563" s="5"/>
      <c r="G563" s="5"/>
      <c r="H563" s="5"/>
    </row>
    <row r="564" spans="1:8" ht="15.75" x14ac:dyDescent="0.25">
      <c r="A564" s="5" t="s">
        <v>311</v>
      </c>
      <c r="B564" s="5" t="s">
        <v>24</v>
      </c>
      <c r="C564" s="5"/>
      <c r="D564" s="5"/>
      <c r="E564" s="7"/>
      <c r="F564" s="5"/>
      <c r="G564" s="5"/>
      <c r="H564" s="5"/>
    </row>
    <row r="565" spans="1:8" ht="18" x14ac:dyDescent="0.4">
      <c r="A565" s="5" t="s">
        <v>312</v>
      </c>
      <c r="B565" s="149" t="s">
        <v>794</v>
      </c>
      <c r="C565" s="21">
        <v>1000</v>
      </c>
      <c r="D565" s="21">
        <v>8554</v>
      </c>
      <c r="E565" s="21">
        <v>8553.98</v>
      </c>
      <c r="F565" s="21">
        <v>18500</v>
      </c>
      <c r="G565" s="21">
        <v>18500</v>
      </c>
      <c r="H565" s="21"/>
    </row>
    <row r="566" spans="1:8" ht="15.75" x14ac:dyDescent="0.25">
      <c r="A566" s="5"/>
      <c r="B566" s="5" t="s">
        <v>27</v>
      </c>
      <c r="C566" s="23">
        <f t="shared" ref="C566:G566" si="26">SUM(C565:C565)</f>
        <v>1000</v>
      </c>
      <c r="D566" s="23">
        <f t="shared" si="26"/>
        <v>8554</v>
      </c>
      <c r="E566" s="23">
        <f t="shared" si="26"/>
        <v>8553.98</v>
      </c>
      <c r="F566" s="23">
        <f t="shared" si="26"/>
        <v>18500</v>
      </c>
      <c r="G566" s="23">
        <f t="shared" si="26"/>
        <v>18500</v>
      </c>
      <c r="H566" s="23"/>
    </row>
    <row r="567" spans="1:8" ht="15.75" x14ac:dyDescent="0.25">
      <c r="A567" s="18" t="s">
        <v>313</v>
      </c>
      <c r="B567" s="5"/>
      <c r="C567" s="5"/>
      <c r="D567" s="5"/>
      <c r="E567" s="7"/>
      <c r="F567" s="5"/>
      <c r="G567" s="5"/>
      <c r="H567" s="5"/>
    </row>
    <row r="568" spans="1:8" ht="15.75" x14ac:dyDescent="0.25">
      <c r="A568" s="5" t="s">
        <v>314</v>
      </c>
      <c r="B568" s="5" t="s">
        <v>22</v>
      </c>
      <c r="C568" s="5"/>
      <c r="D568" s="5"/>
      <c r="E568" s="7"/>
      <c r="F568" s="5"/>
      <c r="G568" s="5"/>
      <c r="H568" s="5"/>
    </row>
    <row r="569" spans="1:8" ht="15.75" x14ac:dyDescent="0.25">
      <c r="A569" s="5" t="s">
        <v>315</v>
      </c>
      <c r="B569" s="5" t="s">
        <v>24</v>
      </c>
      <c r="C569" s="5"/>
      <c r="D569" s="5"/>
      <c r="E569" s="7"/>
      <c r="F569" s="5"/>
      <c r="G569" s="5"/>
      <c r="H569" s="5"/>
    </row>
    <row r="570" spans="1:8" ht="15.75" x14ac:dyDescent="0.25">
      <c r="A570" s="5" t="s">
        <v>316</v>
      </c>
      <c r="B570" s="5" t="s">
        <v>26</v>
      </c>
      <c r="C570" s="5"/>
      <c r="D570" s="5"/>
      <c r="E570" s="7"/>
      <c r="F570" s="5"/>
      <c r="G570" s="5"/>
      <c r="H570" s="5"/>
    </row>
    <row r="571" spans="1:8" ht="15.75" x14ac:dyDescent="0.25">
      <c r="A571" s="5"/>
      <c r="B571" s="5" t="s">
        <v>27</v>
      </c>
      <c r="C571" s="5"/>
      <c r="D571" s="5"/>
      <c r="E571" s="7"/>
      <c r="F571" s="5"/>
      <c r="G571" s="5"/>
      <c r="H571" s="5"/>
    </row>
    <row r="572" spans="1:8" ht="15.75" x14ac:dyDescent="0.25">
      <c r="A572" s="18" t="s">
        <v>317</v>
      </c>
      <c r="B572" s="5"/>
      <c r="C572" s="5"/>
      <c r="D572" s="5"/>
      <c r="E572" s="7"/>
      <c r="F572" s="5"/>
      <c r="G572" s="5"/>
      <c r="H572" s="5"/>
    </row>
    <row r="573" spans="1:8" ht="15.75" x14ac:dyDescent="0.25">
      <c r="A573" s="5" t="s">
        <v>318</v>
      </c>
      <c r="B573" s="5" t="s">
        <v>22</v>
      </c>
      <c r="C573" s="5"/>
      <c r="D573" s="5"/>
      <c r="E573" s="7"/>
      <c r="F573" s="5"/>
      <c r="G573" s="5"/>
      <c r="H573" s="5"/>
    </row>
    <row r="574" spans="1:8" ht="15.75" x14ac:dyDescent="0.25">
      <c r="A574" s="5" t="s">
        <v>319</v>
      </c>
      <c r="B574" s="5" t="s">
        <v>24</v>
      </c>
      <c r="C574" s="5"/>
      <c r="D574" s="5"/>
      <c r="E574" s="7"/>
      <c r="F574" s="5"/>
      <c r="G574" s="5"/>
      <c r="H574" s="5"/>
    </row>
    <row r="575" spans="1:8" ht="15.75" x14ac:dyDescent="0.25">
      <c r="A575" s="5" t="s">
        <v>320</v>
      </c>
      <c r="B575" s="5" t="s">
        <v>26</v>
      </c>
      <c r="C575" s="5"/>
      <c r="D575" s="5"/>
      <c r="E575" s="7"/>
      <c r="F575" s="5"/>
      <c r="G575" s="5"/>
      <c r="H575" s="5"/>
    </row>
    <row r="576" spans="1:8" ht="15.75" x14ac:dyDescent="0.25">
      <c r="A576" s="5"/>
      <c r="B576" s="5" t="s">
        <v>27</v>
      </c>
      <c r="C576" s="5"/>
      <c r="D576" s="5"/>
      <c r="E576" s="7"/>
      <c r="F576" s="5"/>
      <c r="G576" s="5"/>
      <c r="H576" s="5"/>
    </row>
    <row r="577" spans="1:8" ht="15.75" x14ac:dyDescent="0.25">
      <c r="A577" s="18" t="s">
        <v>321</v>
      </c>
      <c r="B577" s="5"/>
      <c r="C577" s="5"/>
      <c r="D577" s="5"/>
      <c r="E577" s="7"/>
      <c r="F577" s="5"/>
      <c r="G577" s="5"/>
      <c r="H577" s="5"/>
    </row>
    <row r="578" spans="1:8" ht="15.75" x14ac:dyDescent="0.25">
      <c r="A578" s="5" t="s">
        <v>322</v>
      </c>
      <c r="B578" s="5" t="s">
        <v>22</v>
      </c>
      <c r="C578" s="5"/>
      <c r="D578" s="5"/>
      <c r="E578" s="7"/>
      <c r="F578" s="5"/>
      <c r="G578" s="5"/>
      <c r="H578" s="5"/>
    </row>
    <row r="579" spans="1:8" ht="15.75" x14ac:dyDescent="0.25">
      <c r="A579" s="5" t="s">
        <v>323</v>
      </c>
      <c r="B579" s="5" t="s">
        <v>24</v>
      </c>
      <c r="C579" s="5"/>
      <c r="D579" s="5"/>
      <c r="E579" s="7"/>
      <c r="F579" s="43"/>
      <c r="G579" s="5"/>
      <c r="H579" s="43"/>
    </row>
    <row r="580" spans="1:8" ht="18" x14ac:dyDescent="0.4">
      <c r="A580" s="5" t="s">
        <v>324</v>
      </c>
      <c r="B580" s="5" t="s">
        <v>26</v>
      </c>
      <c r="C580" s="21">
        <v>2800</v>
      </c>
      <c r="D580" s="21">
        <v>1200</v>
      </c>
      <c r="E580" s="21">
        <v>800</v>
      </c>
      <c r="F580" s="21">
        <v>2000</v>
      </c>
      <c r="G580" s="21">
        <v>2000</v>
      </c>
      <c r="H580" s="21"/>
    </row>
    <row r="581" spans="1:8" ht="15.75" x14ac:dyDescent="0.25">
      <c r="A581" s="5"/>
      <c r="B581" s="5" t="s">
        <v>27</v>
      </c>
      <c r="C581" s="23">
        <f>SUM(C580)</f>
        <v>2800</v>
      </c>
      <c r="D581" s="23">
        <f>SUM(D580)</f>
        <v>1200</v>
      </c>
      <c r="E581" s="23">
        <f>SUM(E580)</f>
        <v>800</v>
      </c>
      <c r="F581" s="23">
        <f>SUM(F580+F579)</f>
        <v>2000</v>
      </c>
      <c r="G581" s="23">
        <f>SUM(G580)</f>
        <v>2000</v>
      </c>
      <c r="H581" s="23"/>
    </row>
    <row r="582" spans="1:8" ht="15.75" x14ac:dyDescent="0.25">
      <c r="A582" s="18" t="s">
        <v>325</v>
      </c>
      <c r="B582" s="5"/>
      <c r="C582" s="5"/>
      <c r="D582" s="5"/>
      <c r="E582" s="7"/>
      <c r="F582" s="5"/>
      <c r="G582" s="5"/>
      <c r="H582" s="5"/>
    </row>
    <row r="583" spans="1:8" ht="15.75" x14ac:dyDescent="0.25">
      <c r="A583" s="18" t="s">
        <v>326</v>
      </c>
      <c r="B583" s="5"/>
      <c r="C583" s="5"/>
      <c r="D583" s="5"/>
      <c r="E583" s="7"/>
      <c r="F583" s="5"/>
      <c r="G583" s="5"/>
      <c r="H583" s="5"/>
    </row>
    <row r="584" spans="1:8" ht="15.75" x14ac:dyDescent="0.25">
      <c r="A584" s="5" t="s">
        <v>327</v>
      </c>
      <c r="B584" s="5" t="s">
        <v>26</v>
      </c>
      <c r="C584" s="5"/>
      <c r="D584" s="5"/>
      <c r="E584" s="7"/>
      <c r="F584" s="5"/>
      <c r="G584" s="5"/>
      <c r="H584" s="5"/>
    </row>
    <row r="585" spans="1:8" ht="15.75" x14ac:dyDescent="0.25">
      <c r="A585" s="5"/>
      <c r="B585" s="5" t="s">
        <v>27</v>
      </c>
      <c r="C585" s="5"/>
      <c r="D585" s="5"/>
      <c r="E585" s="7"/>
      <c r="F585" s="5"/>
      <c r="G585" s="5"/>
      <c r="H585" s="5"/>
    </row>
    <row r="586" spans="1:8" ht="15.75" x14ac:dyDescent="0.25">
      <c r="A586" s="18" t="s">
        <v>328</v>
      </c>
      <c r="B586" s="5"/>
      <c r="C586" s="5"/>
      <c r="D586" s="5"/>
      <c r="E586" s="7"/>
      <c r="F586" s="5"/>
      <c r="G586" s="5"/>
      <c r="H586" s="5"/>
    </row>
    <row r="587" spans="1:8" ht="15.75" x14ac:dyDescent="0.25">
      <c r="A587" s="5" t="s">
        <v>329</v>
      </c>
      <c r="B587" s="5" t="s">
        <v>22</v>
      </c>
      <c r="C587" s="5"/>
      <c r="D587" s="5"/>
      <c r="E587" s="7"/>
      <c r="F587" s="5"/>
      <c r="G587" s="5"/>
      <c r="H587" s="5"/>
    </row>
    <row r="588" spans="1:8" ht="15.75" x14ac:dyDescent="0.25">
      <c r="A588" s="5" t="s">
        <v>330</v>
      </c>
      <c r="B588" s="5" t="s">
        <v>24</v>
      </c>
      <c r="C588" s="5"/>
      <c r="D588" s="5"/>
      <c r="E588" s="7"/>
      <c r="F588" s="5"/>
      <c r="G588" s="5"/>
      <c r="H588" s="5"/>
    </row>
    <row r="589" spans="1:8" ht="15.75" x14ac:dyDescent="0.25">
      <c r="A589" s="5" t="s">
        <v>331</v>
      </c>
      <c r="B589" s="5" t="s">
        <v>26</v>
      </c>
      <c r="C589" s="5"/>
      <c r="D589" s="5"/>
      <c r="E589" s="7"/>
      <c r="F589" s="5"/>
      <c r="G589" s="5"/>
      <c r="H589" s="5"/>
    </row>
    <row r="590" spans="1:8" ht="15.75" x14ac:dyDescent="0.25">
      <c r="A590" s="5"/>
      <c r="B590" s="5" t="s">
        <v>27</v>
      </c>
      <c r="C590" s="5"/>
      <c r="D590" s="5"/>
      <c r="E590" s="7"/>
      <c r="F590" s="5"/>
      <c r="G590" s="5"/>
      <c r="H590" s="5"/>
    </row>
    <row r="591" spans="1:8" ht="15.75" x14ac:dyDescent="0.25">
      <c r="A591" s="5"/>
      <c r="B591" s="5"/>
      <c r="C591" s="5"/>
      <c r="D591" s="5"/>
      <c r="E591" s="7"/>
      <c r="F591" s="5"/>
      <c r="G591" s="5"/>
      <c r="H591" s="5"/>
    </row>
    <row r="592" spans="1:8" ht="15.75" x14ac:dyDescent="0.25">
      <c r="A592" s="18"/>
      <c r="B592" s="5"/>
      <c r="C592" s="5"/>
      <c r="D592" s="5"/>
      <c r="E592" s="7"/>
      <c r="F592" s="5"/>
      <c r="G592" s="5"/>
      <c r="H592" s="5"/>
    </row>
    <row r="593" spans="1:8" ht="15.75" x14ac:dyDescent="0.25">
      <c r="A593" s="18"/>
      <c r="B593" s="5"/>
      <c r="C593" s="5"/>
      <c r="D593" s="5"/>
      <c r="E593" s="7"/>
      <c r="F593" s="5"/>
      <c r="G593" s="5"/>
      <c r="H593" s="5"/>
    </row>
    <row r="594" spans="1:8" ht="15.75" x14ac:dyDescent="0.25">
      <c r="A594" s="18"/>
      <c r="B594" s="5"/>
      <c r="C594" s="5"/>
      <c r="D594" s="5"/>
      <c r="E594" s="7"/>
      <c r="F594" s="5"/>
      <c r="G594" s="5"/>
      <c r="H594" s="5"/>
    </row>
    <row r="595" spans="1:8" ht="15.75" x14ac:dyDescent="0.25">
      <c r="A595" s="18"/>
      <c r="B595" s="5"/>
      <c r="C595" s="5"/>
      <c r="D595" s="5"/>
      <c r="E595" s="7"/>
      <c r="F595" s="5"/>
      <c r="G595" s="5"/>
      <c r="H595" s="5"/>
    </row>
    <row r="596" spans="1:8" ht="15.75" x14ac:dyDescent="0.25">
      <c r="A596" s="18"/>
      <c r="B596" s="5"/>
      <c r="C596" s="5"/>
      <c r="D596" s="5"/>
      <c r="E596" s="7"/>
      <c r="F596" s="5"/>
      <c r="G596" s="5"/>
      <c r="H596" s="5"/>
    </row>
    <row r="597" spans="1:8" ht="15.75" x14ac:dyDescent="0.25">
      <c r="A597" s="18"/>
      <c r="B597" s="5"/>
      <c r="C597" s="5"/>
      <c r="D597" s="5"/>
      <c r="E597" s="7"/>
      <c r="F597" s="5"/>
      <c r="G597" s="5"/>
      <c r="H597" s="5"/>
    </row>
    <row r="598" spans="1:8" ht="15.75" x14ac:dyDescent="0.25">
      <c r="A598" s="18"/>
      <c r="B598" s="5"/>
      <c r="C598" s="5"/>
      <c r="D598" s="5"/>
      <c r="E598" s="7"/>
      <c r="F598" s="5"/>
      <c r="G598" s="5"/>
      <c r="H598" s="5"/>
    </row>
    <row r="599" spans="1:8" ht="15.75" x14ac:dyDescent="0.25">
      <c r="A599" s="18"/>
      <c r="B599" s="5"/>
      <c r="C599" s="5"/>
      <c r="D599" s="5"/>
      <c r="E599" s="7"/>
      <c r="F599" s="5"/>
      <c r="G599" s="5"/>
      <c r="H599" s="5"/>
    </row>
    <row r="600" spans="1:8" ht="15.75" x14ac:dyDescent="0.25">
      <c r="A600" s="18"/>
      <c r="B600" s="5"/>
      <c r="C600" s="5"/>
      <c r="D600" s="5"/>
      <c r="E600" s="7"/>
      <c r="F600" s="5"/>
      <c r="G600" s="5"/>
      <c r="H600" s="5"/>
    </row>
    <row r="601" spans="1:8" ht="15.75" x14ac:dyDescent="0.25">
      <c r="A601" s="18"/>
      <c r="B601" s="5"/>
      <c r="C601" s="5"/>
      <c r="D601" s="5"/>
      <c r="E601" s="7"/>
      <c r="F601" s="5"/>
      <c r="G601" s="5"/>
      <c r="H601" s="5"/>
    </row>
    <row r="602" spans="1:8" ht="15.75" x14ac:dyDescent="0.25">
      <c r="A602" s="18"/>
      <c r="B602" s="5"/>
      <c r="C602" s="5"/>
      <c r="D602" s="5"/>
      <c r="E602" s="7"/>
      <c r="F602" s="5"/>
      <c r="G602" s="5"/>
      <c r="H602" s="5"/>
    </row>
    <row r="603" spans="1:8" ht="15.75" x14ac:dyDescent="0.25">
      <c r="A603" s="18"/>
      <c r="B603" s="5"/>
      <c r="C603" s="5"/>
      <c r="D603" s="5"/>
      <c r="E603" s="7"/>
      <c r="F603" s="5"/>
      <c r="G603" s="5"/>
      <c r="H603" s="5"/>
    </row>
    <row r="604" spans="1:8" ht="15.75" x14ac:dyDescent="0.25">
      <c r="A604" s="18"/>
      <c r="B604" s="5"/>
      <c r="C604" s="5"/>
      <c r="D604" s="5"/>
      <c r="E604" s="7"/>
      <c r="F604" s="5"/>
      <c r="G604" s="5"/>
      <c r="H604" s="5"/>
    </row>
    <row r="605" spans="1:8" ht="15.75" x14ac:dyDescent="0.25">
      <c r="A605" s="18"/>
      <c r="B605" s="5"/>
      <c r="C605" s="5"/>
      <c r="D605" s="5"/>
      <c r="E605" s="7"/>
      <c r="F605" s="5"/>
      <c r="G605" s="5"/>
      <c r="H605" s="5"/>
    </row>
    <row r="606" spans="1:8" ht="15.75" x14ac:dyDescent="0.25">
      <c r="A606" s="18"/>
      <c r="B606" s="5"/>
      <c r="C606" s="5"/>
      <c r="D606" s="5"/>
      <c r="E606" s="7"/>
      <c r="F606" s="5"/>
      <c r="G606" s="5"/>
      <c r="H606" s="5"/>
    </row>
    <row r="607" spans="1:8" ht="15.75" x14ac:dyDescent="0.25">
      <c r="A607" s="18"/>
      <c r="B607" s="5"/>
      <c r="C607" s="5"/>
      <c r="D607" s="5"/>
      <c r="E607" s="7"/>
      <c r="F607" s="5"/>
      <c r="G607" s="5"/>
    </row>
    <row r="608" spans="1:8" ht="15.75" x14ac:dyDescent="0.25">
      <c r="A608" s="18"/>
      <c r="B608" s="5"/>
      <c r="C608" s="5"/>
      <c r="D608" s="5"/>
      <c r="E608" s="7"/>
      <c r="F608" s="5"/>
      <c r="G608" s="5"/>
    </row>
    <row r="609" spans="1:8" ht="15.75" x14ac:dyDescent="0.25">
      <c r="A609" s="18"/>
      <c r="B609" s="5"/>
      <c r="C609" s="5"/>
      <c r="D609" s="5"/>
      <c r="E609" s="7"/>
      <c r="F609" s="5"/>
      <c r="G609" s="5"/>
    </row>
    <row r="610" spans="1:8" ht="15.75" x14ac:dyDescent="0.25">
      <c r="A610" s="5"/>
      <c r="B610" s="5"/>
      <c r="C610" s="5"/>
      <c r="D610" s="5"/>
      <c r="E610" s="7"/>
      <c r="F610" s="5"/>
      <c r="G610" s="5"/>
    </row>
    <row r="611" spans="1:8" ht="15.75" x14ac:dyDescent="0.25">
      <c r="A611" s="5"/>
      <c r="B611" s="5"/>
      <c r="C611" s="5"/>
      <c r="D611" s="5"/>
      <c r="E611" s="7"/>
      <c r="F611" s="5"/>
      <c r="G611" s="5"/>
    </row>
    <row r="612" spans="1:8" ht="15.75" x14ac:dyDescent="0.25">
      <c r="A612" s="162" t="s">
        <v>54</v>
      </c>
      <c r="B612" s="162"/>
      <c r="C612" s="162"/>
      <c r="D612" s="162"/>
      <c r="E612" s="162"/>
      <c r="F612" s="162"/>
      <c r="G612" s="162"/>
    </row>
    <row r="613" spans="1:8" ht="15.75" x14ac:dyDescent="0.25">
      <c r="A613" s="5"/>
      <c r="B613" s="5"/>
      <c r="C613" s="5"/>
      <c r="D613" s="5"/>
      <c r="E613" s="7"/>
      <c r="F613" s="5"/>
      <c r="G613" s="5"/>
    </row>
    <row r="614" spans="1:8" ht="15.75" x14ac:dyDescent="0.25">
      <c r="A614" s="5"/>
      <c r="B614" s="5"/>
      <c r="C614" s="8" t="s">
        <v>6</v>
      </c>
      <c r="D614" s="1" t="s">
        <v>7</v>
      </c>
      <c r="E614" s="9" t="s">
        <v>8</v>
      </c>
      <c r="F614" s="10" t="s">
        <v>9</v>
      </c>
      <c r="G614" s="6" t="s">
        <v>10</v>
      </c>
      <c r="H614" s="1"/>
    </row>
    <row r="615" spans="1:8" ht="15.75" x14ac:dyDescent="0.25">
      <c r="A615" s="5"/>
      <c r="B615" s="5"/>
      <c r="C615" s="8" t="s">
        <v>11</v>
      </c>
      <c r="D615" s="1" t="s">
        <v>12</v>
      </c>
      <c r="E615" s="9" t="s">
        <v>780</v>
      </c>
      <c r="F615" s="11" t="s">
        <v>14</v>
      </c>
      <c r="G615" s="6" t="s">
        <v>9</v>
      </c>
      <c r="H615" s="1"/>
    </row>
    <row r="616" spans="1:8" ht="15.75" x14ac:dyDescent="0.25">
      <c r="A616" s="5"/>
      <c r="B616" s="5"/>
      <c r="C616" s="12" t="s">
        <v>13</v>
      </c>
      <c r="D616" s="12" t="s">
        <v>779</v>
      </c>
      <c r="E616" s="13" t="s">
        <v>15</v>
      </c>
      <c r="F616" s="14" t="s">
        <v>16</v>
      </c>
      <c r="G616" s="6" t="s">
        <v>17</v>
      </c>
      <c r="H616" s="8"/>
    </row>
    <row r="617" spans="1:8" ht="15.75" x14ac:dyDescent="0.25">
      <c r="A617" s="5"/>
      <c r="B617" s="5"/>
      <c r="C617" s="1"/>
      <c r="D617" s="1"/>
      <c r="E617" s="36"/>
      <c r="F617" s="1"/>
      <c r="G617" s="1"/>
      <c r="H617" s="1"/>
    </row>
    <row r="618" spans="1:8" ht="15.75" x14ac:dyDescent="0.25">
      <c r="A618" s="5"/>
      <c r="B618" s="5"/>
      <c r="C618" s="1"/>
      <c r="D618" s="1"/>
      <c r="E618" s="36"/>
      <c r="F618" s="1"/>
      <c r="G618" s="1"/>
      <c r="H618" s="1"/>
    </row>
    <row r="619" spans="1:8" ht="15.75" x14ac:dyDescent="0.25">
      <c r="A619" s="5"/>
      <c r="B619" s="5"/>
      <c r="C619" s="1"/>
      <c r="D619" s="1"/>
      <c r="E619" s="36"/>
      <c r="F619" s="1"/>
      <c r="G619" s="1"/>
      <c r="H619" s="1"/>
    </row>
    <row r="620" spans="1:8" ht="15.75" x14ac:dyDescent="0.25">
      <c r="A620" s="18" t="s">
        <v>332</v>
      </c>
      <c r="B620" s="5"/>
      <c r="C620" s="18"/>
      <c r="D620" s="5"/>
      <c r="E620" s="7"/>
      <c r="F620" s="18"/>
      <c r="G620" s="5"/>
      <c r="H620" s="18"/>
    </row>
    <row r="621" spans="1:8" ht="15.75" x14ac:dyDescent="0.25">
      <c r="A621" s="5" t="s">
        <v>333</v>
      </c>
      <c r="B621" s="5" t="s">
        <v>22</v>
      </c>
      <c r="C621" s="5"/>
      <c r="D621" s="5"/>
      <c r="E621" s="7"/>
      <c r="F621" s="5"/>
      <c r="G621" s="5"/>
      <c r="H621" s="5"/>
    </row>
    <row r="622" spans="1:8" ht="15.75" x14ac:dyDescent="0.25">
      <c r="A622" s="5" t="s">
        <v>334</v>
      </c>
      <c r="B622" s="5" t="s">
        <v>24</v>
      </c>
      <c r="C622" s="5"/>
      <c r="D622" s="5"/>
      <c r="E622" s="7"/>
      <c r="F622" s="5"/>
      <c r="G622" s="5"/>
      <c r="H622" s="5"/>
    </row>
    <row r="623" spans="1:8" ht="15.75" x14ac:dyDescent="0.25">
      <c r="A623" s="5" t="s">
        <v>335</v>
      </c>
      <c r="B623" s="5" t="s">
        <v>26</v>
      </c>
      <c r="C623" s="5"/>
      <c r="D623" s="5"/>
      <c r="E623" s="7"/>
      <c r="F623" s="5"/>
      <c r="G623" s="5"/>
      <c r="H623" s="5"/>
    </row>
    <row r="624" spans="1:8" ht="15.75" x14ac:dyDescent="0.25">
      <c r="A624" s="5"/>
      <c r="B624" s="5" t="s">
        <v>27</v>
      </c>
      <c r="C624" s="5"/>
      <c r="D624" s="5"/>
      <c r="E624" s="7"/>
      <c r="F624" s="5"/>
      <c r="G624" s="5"/>
      <c r="H624" s="5"/>
    </row>
    <row r="625" spans="1:8" ht="15.75" x14ac:dyDescent="0.25">
      <c r="A625" s="5"/>
      <c r="B625" s="5"/>
      <c r="C625" s="5"/>
      <c r="D625" s="5"/>
      <c r="E625" s="7"/>
      <c r="F625" s="5"/>
      <c r="G625" s="5"/>
      <c r="H625" s="5"/>
    </row>
    <row r="626" spans="1:8" ht="15.75" x14ac:dyDescent="0.25">
      <c r="A626" s="5"/>
      <c r="B626" s="5"/>
      <c r="C626" s="5"/>
      <c r="D626" s="5"/>
      <c r="E626" s="7"/>
      <c r="F626" s="5"/>
      <c r="G626" s="5"/>
      <c r="H626" s="5"/>
    </row>
    <row r="627" spans="1:8" ht="15.75" x14ac:dyDescent="0.25">
      <c r="A627" s="17" t="s">
        <v>336</v>
      </c>
      <c r="B627" s="5"/>
      <c r="C627" s="5"/>
      <c r="D627" s="5"/>
      <c r="E627" s="7"/>
      <c r="F627" s="5"/>
      <c r="G627" s="5"/>
      <c r="H627" s="5"/>
    </row>
    <row r="628" spans="1:8" ht="15.75" x14ac:dyDescent="0.25">
      <c r="A628" s="18" t="s">
        <v>337</v>
      </c>
      <c r="B628" s="5"/>
      <c r="C628" s="5"/>
      <c r="D628" s="5"/>
      <c r="E628" s="7"/>
      <c r="F628" s="5"/>
      <c r="G628" s="5"/>
      <c r="H628" s="5"/>
    </row>
    <row r="629" spans="1:8" ht="15.75" x14ac:dyDescent="0.25">
      <c r="A629" s="5" t="s">
        <v>338</v>
      </c>
      <c r="B629" s="5" t="s">
        <v>22</v>
      </c>
      <c r="C629" s="5"/>
      <c r="D629" s="5"/>
      <c r="E629" s="7"/>
      <c r="F629" s="5"/>
      <c r="G629" s="5"/>
      <c r="H629" s="5"/>
    </row>
    <row r="630" spans="1:8" ht="15.75" x14ac:dyDescent="0.25">
      <c r="A630" s="5" t="s">
        <v>339</v>
      </c>
      <c r="B630" s="5" t="s">
        <v>24</v>
      </c>
      <c r="C630" s="5"/>
      <c r="D630" s="5"/>
      <c r="E630" s="7"/>
      <c r="F630" s="5"/>
      <c r="G630" s="5"/>
      <c r="H630" s="5"/>
    </row>
    <row r="631" spans="1:8" ht="15.75" x14ac:dyDescent="0.25">
      <c r="A631" s="5" t="s">
        <v>340</v>
      </c>
      <c r="B631" s="5" t="s">
        <v>26</v>
      </c>
      <c r="C631" s="5"/>
      <c r="D631" s="5"/>
      <c r="E631" s="7"/>
      <c r="F631" s="26"/>
      <c r="G631" s="5"/>
      <c r="H631" s="26"/>
    </row>
    <row r="632" spans="1:8" ht="20.25" x14ac:dyDescent="0.55000000000000004">
      <c r="A632" s="5"/>
      <c r="B632" s="5" t="s">
        <v>27</v>
      </c>
      <c r="C632" s="5"/>
      <c r="D632" s="5"/>
      <c r="E632" s="7"/>
      <c r="F632" s="5"/>
      <c r="G632" s="41"/>
      <c r="H632" s="5"/>
    </row>
    <row r="633" spans="1:8" ht="15.75" x14ac:dyDescent="0.25">
      <c r="A633" s="18" t="s">
        <v>341</v>
      </c>
      <c r="B633" s="5"/>
      <c r="C633" s="5"/>
      <c r="D633" s="5"/>
      <c r="E633" s="7"/>
      <c r="F633" s="5"/>
      <c r="G633" s="5"/>
      <c r="H633" s="5"/>
    </row>
    <row r="634" spans="1:8" ht="15.75" x14ac:dyDescent="0.25">
      <c r="A634" s="18" t="s">
        <v>342</v>
      </c>
      <c r="B634" s="5"/>
      <c r="C634" s="5"/>
      <c r="D634" s="5"/>
      <c r="E634" s="7"/>
      <c r="F634" s="5"/>
      <c r="G634" s="5"/>
      <c r="H634" s="5"/>
    </row>
    <row r="635" spans="1:8" ht="15.75" x14ac:dyDescent="0.25">
      <c r="A635" s="5" t="s">
        <v>343</v>
      </c>
      <c r="B635" s="5" t="s">
        <v>26</v>
      </c>
      <c r="C635" s="5"/>
      <c r="D635" s="5"/>
      <c r="E635" s="7"/>
      <c r="F635" s="5"/>
      <c r="G635" s="5"/>
      <c r="H635" s="5"/>
    </row>
    <row r="636" spans="1:8" ht="15.75" x14ac:dyDescent="0.25">
      <c r="A636" s="5"/>
      <c r="B636" s="5" t="s">
        <v>27</v>
      </c>
      <c r="C636" s="5"/>
      <c r="D636" s="5"/>
      <c r="E636" s="7"/>
      <c r="F636" s="5"/>
      <c r="G636" s="5"/>
      <c r="H636" s="5"/>
    </row>
    <row r="637" spans="1:8" ht="15.75" x14ac:dyDescent="0.25">
      <c r="A637" s="18" t="s">
        <v>344</v>
      </c>
      <c r="B637" s="5"/>
      <c r="C637" s="5"/>
      <c r="D637" s="5"/>
      <c r="E637" s="7"/>
      <c r="F637" s="5"/>
      <c r="G637" s="5"/>
      <c r="H637" s="5"/>
    </row>
    <row r="638" spans="1:8" ht="18" x14ac:dyDescent="0.4">
      <c r="A638" s="5" t="s">
        <v>781</v>
      </c>
      <c r="B638" s="15" t="s">
        <v>813</v>
      </c>
      <c r="C638" s="40">
        <v>0</v>
      </c>
      <c r="D638" s="21">
        <v>250</v>
      </c>
      <c r="E638" s="40">
        <v>250</v>
      </c>
      <c r="F638" s="21">
        <v>0</v>
      </c>
      <c r="G638" s="21">
        <v>0</v>
      </c>
      <c r="H638" s="21"/>
    </row>
    <row r="639" spans="1:8" ht="15.75" x14ac:dyDescent="0.25">
      <c r="A639" s="5"/>
      <c r="B639" s="5"/>
      <c r="C639" s="5"/>
      <c r="D639" s="5"/>
      <c r="E639" s="7"/>
      <c r="F639" s="5"/>
      <c r="G639" s="5"/>
      <c r="H639" s="5"/>
    </row>
    <row r="640" spans="1:8" ht="15.75" x14ac:dyDescent="0.25">
      <c r="A640" s="152" t="s">
        <v>345</v>
      </c>
      <c r="B640" s="42"/>
      <c r="C640" s="29">
        <f>C499+C504+C537+C566+C581+C638</f>
        <v>19590</v>
      </c>
      <c r="D640" s="29">
        <f>D499+D504+D537+D566+D581+D638</f>
        <v>24720</v>
      </c>
      <c r="E640" s="29">
        <f>SUM(E499+E504+E537+E566+E581+E638)</f>
        <v>20395.8</v>
      </c>
      <c r="F640" s="22">
        <f>SUM(F499+F504+F537+F566+F581+F638)</f>
        <v>35165</v>
      </c>
      <c r="G640" s="22">
        <f>SUM(G499+G504+G537+G566+G581)</f>
        <v>35165</v>
      </c>
      <c r="H640" s="22"/>
    </row>
    <row r="641" spans="1:8" ht="15.75" x14ac:dyDescent="0.25">
      <c r="A641" s="5"/>
      <c r="B641" s="5"/>
      <c r="C641" s="190"/>
      <c r="D641" s="190"/>
      <c r="E641" s="7"/>
      <c r="F641" s="8"/>
      <c r="G641" s="5"/>
      <c r="H641" s="8"/>
    </row>
    <row r="642" spans="1:8" ht="15.75" x14ac:dyDescent="0.25">
      <c r="A642" s="18" t="s">
        <v>346</v>
      </c>
      <c r="B642" s="5"/>
      <c r="C642" s="5"/>
      <c r="D642" s="5"/>
      <c r="E642" s="7"/>
      <c r="F642" s="5"/>
      <c r="G642" s="5"/>
      <c r="H642" s="5"/>
    </row>
    <row r="643" spans="1:8" ht="15.75" x14ac:dyDescent="0.25">
      <c r="A643" s="5" t="s">
        <v>347</v>
      </c>
      <c r="B643" s="5" t="s">
        <v>348</v>
      </c>
      <c r="C643" s="19">
        <v>17846</v>
      </c>
      <c r="D643" s="19">
        <v>22990</v>
      </c>
      <c r="E643" s="19">
        <v>22990</v>
      </c>
      <c r="F643" s="44">
        <v>23000</v>
      </c>
      <c r="G643" s="19">
        <v>23000</v>
      </c>
      <c r="H643" s="44"/>
    </row>
    <row r="644" spans="1:8" ht="15.75" x14ac:dyDescent="0.25">
      <c r="A644" s="5" t="s">
        <v>349</v>
      </c>
      <c r="B644" s="5" t="s">
        <v>350</v>
      </c>
      <c r="C644" s="19"/>
      <c r="D644" s="19"/>
      <c r="E644" s="19"/>
      <c r="F644" s="19"/>
      <c r="G644" s="19"/>
      <c r="H644" s="19"/>
    </row>
    <row r="645" spans="1:8" ht="15.75" x14ac:dyDescent="0.25">
      <c r="A645" s="5" t="s">
        <v>351</v>
      </c>
      <c r="B645" s="5" t="s">
        <v>352</v>
      </c>
      <c r="C645" s="19"/>
      <c r="D645" s="19"/>
      <c r="E645" s="19"/>
      <c r="F645" s="19"/>
      <c r="G645" s="19"/>
      <c r="H645" s="19"/>
    </row>
    <row r="646" spans="1:8" ht="15.75" x14ac:dyDescent="0.25">
      <c r="A646" s="5" t="s">
        <v>353</v>
      </c>
      <c r="B646" s="15" t="s">
        <v>354</v>
      </c>
      <c r="C646" s="19">
        <v>15750</v>
      </c>
      <c r="D646" s="19">
        <v>15000</v>
      </c>
      <c r="E646" s="44">
        <v>10043.950000000001</v>
      </c>
      <c r="F646" s="44">
        <v>13160</v>
      </c>
      <c r="G646" s="19">
        <v>13160</v>
      </c>
      <c r="H646" s="31"/>
    </row>
    <row r="647" spans="1:8" ht="15.75" x14ac:dyDescent="0.25">
      <c r="A647" s="5" t="s">
        <v>355</v>
      </c>
      <c r="B647" s="15" t="s">
        <v>356</v>
      </c>
      <c r="C647" s="19">
        <v>2095</v>
      </c>
      <c r="D647" s="19">
        <v>2089</v>
      </c>
      <c r="E647" s="44">
        <v>2088.2800000000002</v>
      </c>
      <c r="F647" s="19">
        <v>2531</v>
      </c>
      <c r="G647" s="19">
        <v>2531</v>
      </c>
      <c r="H647" s="19"/>
    </row>
    <row r="648" spans="1:8" ht="15.75" x14ac:dyDescent="0.25">
      <c r="A648" s="5" t="s">
        <v>357</v>
      </c>
      <c r="B648" s="5" t="s">
        <v>358</v>
      </c>
      <c r="C648" s="19"/>
      <c r="D648" s="19"/>
      <c r="E648" s="19"/>
      <c r="F648" s="23"/>
      <c r="G648" s="19"/>
      <c r="H648" s="23"/>
    </row>
    <row r="649" spans="1:8" ht="15.75" x14ac:dyDescent="0.25">
      <c r="A649" s="5" t="s">
        <v>359</v>
      </c>
      <c r="B649" s="5" t="s">
        <v>360</v>
      </c>
      <c r="C649" s="19">
        <v>0</v>
      </c>
      <c r="D649" s="19">
        <v>0</v>
      </c>
      <c r="E649" s="19">
        <v>0</v>
      </c>
      <c r="F649" s="19">
        <v>0</v>
      </c>
      <c r="G649" s="19">
        <v>0</v>
      </c>
      <c r="H649" s="19"/>
    </row>
    <row r="650" spans="1:8" ht="15.75" x14ac:dyDescent="0.25">
      <c r="A650" s="5" t="s">
        <v>361</v>
      </c>
      <c r="B650" s="5" t="s">
        <v>362</v>
      </c>
      <c r="C650" s="19">
        <v>436</v>
      </c>
      <c r="D650" s="19">
        <v>406</v>
      </c>
      <c r="E650" s="19">
        <v>405.4</v>
      </c>
      <c r="F650" s="19">
        <v>400</v>
      </c>
      <c r="G650" s="19">
        <v>400</v>
      </c>
      <c r="H650" s="19"/>
    </row>
    <row r="651" spans="1:8" ht="15.75" x14ac:dyDescent="0.25">
      <c r="A651" s="5" t="s">
        <v>363</v>
      </c>
      <c r="B651" s="5" t="s">
        <v>364</v>
      </c>
      <c r="C651" s="19">
        <v>35000</v>
      </c>
      <c r="D651" s="19">
        <v>38113</v>
      </c>
      <c r="E651" s="19">
        <v>28785.78</v>
      </c>
      <c r="F651" s="44">
        <v>34551</v>
      </c>
      <c r="G651" s="19">
        <v>34551</v>
      </c>
      <c r="H651" s="45"/>
    </row>
    <row r="652" spans="1:8" ht="15.75" x14ac:dyDescent="0.25">
      <c r="A652" s="5" t="s">
        <v>365</v>
      </c>
      <c r="B652" s="46" t="s">
        <v>366</v>
      </c>
      <c r="C652" s="19">
        <v>562.5</v>
      </c>
      <c r="D652" s="19">
        <v>562.5</v>
      </c>
      <c r="E652" s="19">
        <v>375</v>
      </c>
      <c r="F652" s="19">
        <v>562.5</v>
      </c>
      <c r="G652" s="19">
        <v>562.5</v>
      </c>
      <c r="H652" s="19"/>
    </row>
    <row r="653" spans="1:8" ht="15.75" x14ac:dyDescent="0.25">
      <c r="A653" s="5"/>
      <c r="B653" s="159" t="s">
        <v>814</v>
      </c>
      <c r="C653" s="23"/>
      <c r="D653" s="23"/>
      <c r="E653" s="23"/>
      <c r="F653" s="23"/>
      <c r="G653" s="23"/>
      <c r="H653" s="23"/>
    </row>
    <row r="654" spans="1:8" ht="18" x14ac:dyDescent="0.4">
      <c r="A654" s="5"/>
      <c r="B654" s="18"/>
      <c r="C654" s="21">
        <v>0</v>
      </c>
      <c r="D654" s="21">
        <v>0</v>
      </c>
      <c r="E654" s="21">
        <v>0</v>
      </c>
      <c r="F654" s="21">
        <v>0</v>
      </c>
      <c r="G654" s="21">
        <v>0</v>
      </c>
      <c r="H654" s="21"/>
    </row>
    <row r="655" spans="1:8" ht="15.75" x14ac:dyDescent="0.25">
      <c r="A655" s="17" t="s">
        <v>367</v>
      </c>
      <c r="B655" s="5"/>
      <c r="C655" s="27">
        <f t="shared" ref="C655:G655" si="27">SUM(C643:C654)</f>
        <v>71689.5</v>
      </c>
      <c r="D655" s="27">
        <f t="shared" si="27"/>
        <v>79160.5</v>
      </c>
      <c r="E655" s="27">
        <f t="shared" si="27"/>
        <v>64688.409999999996</v>
      </c>
      <c r="F655" s="27">
        <f t="shared" si="27"/>
        <v>74204.5</v>
      </c>
      <c r="G655" s="27">
        <f t="shared" si="27"/>
        <v>74204.5</v>
      </c>
      <c r="H655" s="27"/>
    </row>
    <row r="656" spans="1:8" ht="15.75" x14ac:dyDescent="0.25">
      <c r="A656" s="5"/>
      <c r="B656" s="5"/>
      <c r="C656" s="5"/>
      <c r="D656" s="5"/>
      <c r="E656" s="7"/>
      <c r="F656" s="28"/>
      <c r="G656" s="5"/>
      <c r="H656" s="28"/>
    </row>
    <row r="657" spans="1:8" ht="15.75" x14ac:dyDescent="0.25">
      <c r="A657" s="18" t="s">
        <v>368</v>
      </c>
      <c r="B657" s="5"/>
      <c r="C657" s="5"/>
      <c r="D657" s="5"/>
      <c r="E657" s="7"/>
      <c r="F657" s="5"/>
      <c r="G657" s="5"/>
      <c r="H657" s="5"/>
    </row>
    <row r="658" spans="1:8" ht="15.75" x14ac:dyDescent="0.25">
      <c r="A658" s="5" t="s">
        <v>369</v>
      </c>
      <c r="B658" s="5" t="s">
        <v>370</v>
      </c>
      <c r="C658" s="5"/>
      <c r="D658" s="5"/>
      <c r="E658" s="7"/>
      <c r="F658" s="33"/>
      <c r="G658" s="5"/>
      <c r="H658" s="33"/>
    </row>
    <row r="659" spans="1:8" ht="15.75" x14ac:dyDescent="0.25">
      <c r="A659" s="5"/>
      <c r="B659" s="5" t="s">
        <v>371</v>
      </c>
      <c r="C659" s="5"/>
      <c r="D659" s="5"/>
      <c r="E659" s="7"/>
      <c r="F659" s="33"/>
      <c r="G659" s="5"/>
      <c r="H659" s="33"/>
    </row>
    <row r="660" spans="1:8" ht="15.75" x14ac:dyDescent="0.25">
      <c r="A660" s="5"/>
      <c r="B660" s="18" t="s">
        <v>372</v>
      </c>
      <c r="C660" s="5"/>
      <c r="D660" s="5"/>
      <c r="E660" s="7"/>
      <c r="F660" s="33"/>
      <c r="G660" s="5"/>
      <c r="H660" s="33"/>
    </row>
    <row r="661" spans="1:8" ht="15.75" x14ac:dyDescent="0.25">
      <c r="A661" s="5" t="s">
        <v>373</v>
      </c>
      <c r="B661" s="5" t="s">
        <v>374</v>
      </c>
      <c r="C661" s="5"/>
      <c r="D661" s="5"/>
      <c r="E661" s="7"/>
      <c r="F661" s="33"/>
      <c r="G661" s="5"/>
      <c r="H661" s="33"/>
    </row>
    <row r="662" spans="1:8" ht="15.75" x14ac:dyDescent="0.25">
      <c r="A662" s="5"/>
      <c r="B662" s="5" t="s">
        <v>375</v>
      </c>
      <c r="C662" s="5"/>
      <c r="D662" s="5"/>
      <c r="E662" s="7"/>
      <c r="F662" s="33"/>
      <c r="G662" s="5"/>
      <c r="H662" s="33"/>
    </row>
    <row r="663" spans="1:8" ht="15.75" x14ac:dyDescent="0.25">
      <c r="A663" s="5"/>
      <c r="B663" s="18" t="s">
        <v>815</v>
      </c>
      <c r="C663" s="33">
        <v>10000</v>
      </c>
      <c r="D663" s="33">
        <v>10000</v>
      </c>
      <c r="E663" s="7">
        <v>0</v>
      </c>
      <c r="F663" s="47">
        <v>10000</v>
      </c>
      <c r="G663" s="7">
        <v>10000</v>
      </c>
      <c r="H663" s="47"/>
    </row>
    <row r="664" spans="1:8" ht="15.75" x14ac:dyDescent="0.25">
      <c r="A664" s="5" t="s">
        <v>376</v>
      </c>
      <c r="B664" s="5" t="s">
        <v>377</v>
      </c>
      <c r="C664" s="5"/>
      <c r="D664" s="5"/>
      <c r="E664" s="7"/>
      <c r="F664" s="33"/>
      <c r="G664" s="5"/>
      <c r="H664" s="33"/>
    </row>
    <row r="665" spans="1:8" ht="15.75" x14ac:dyDescent="0.25">
      <c r="A665" s="5"/>
      <c r="B665" s="5" t="s">
        <v>378</v>
      </c>
      <c r="C665" s="5"/>
      <c r="D665" s="5"/>
      <c r="E665" s="7"/>
      <c r="F665" s="33"/>
      <c r="G665" s="5"/>
      <c r="H665" s="33"/>
    </row>
    <row r="666" spans="1:8" ht="15.75" x14ac:dyDescent="0.25">
      <c r="A666" s="5"/>
      <c r="B666" s="5"/>
      <c r="C666" s="5"/>
      <c r="D666" s="5"/>
      <c r="E666" s="7"/>
      <c r="F666" s="33"/>
      <c r="G666" s="5"/>
      <c r="H666" s="33"/>
    </row>
    <row r="667" spans="1:8" ht="18" x14ac:dyDescent="0.4">
      <c r="A667" s="17"/>
      <c r="B667" s="5"/>
      <c r="C667" s="21">
        <f>C657+C666</f>
        <v>0</v>
      </c>
      <c r="D667" s="21">
        <f>D657+D666</f>
        <v>0</v>
      </c>
      <c r="E667" s="21">
        <v>0</v>
      </c>
      <c r="F667" s="21">
        <f>F657+F666</f>
        <v>0</v>
      </c>
      <c r="G667" s="21">
        <f>G657+G666</f>
        <v>0</v>
      </c>
      <c r="H667" s="21"/>
    </row>
    <row r="668" spans="1:8" ht="15.75" x14ac:dyDescent="0.25">
      <c r="A668" s="17" t="s">
        <v>379</v>
      </c>
      <c r="B668" s="5"/>
      <c r="C668" s="48">
        <f>SUM(C663:C667)</f>
        <v>10000</v>
      </c>
      <c r="D668" s="48">
        <f>SUM(D663:D667)</f>
        <v>10000</v>
      </c>
      <c r="E668" s="48">
        <f>SUM(E663:E667)</f>
        <v>0</v>
      </c>
      <c r="F668" s="48">
        <f>SUM(F658:F667)</f>
        <v>10000</v>
      </c>
      <c r="G668" s="48">
        <f>SUM(G663:G667)</f>
        <v>10000</v>
      </c>
      <c r="H668" s="48"/>
    </row>
    <row r="669" spans="1:8" ht="15.75" x14ac:dyDescent="0.25">
      <c r="A669" s="5"/>
      <c r="B669" s="5"/>
      <c r="C669" s="5"/>
      <c r="D669" s="5"/>
      <c r="E669" s="7"/>
      <c r="F669" s="5"/>
      <c r="G669" s="5"/>
      <c r="H669" s="5"/>
    </row>
    <row r="670" spans="1:8" ht="15.75" x14ac:dyDescent="0.25">
      <c r="A670" s="5"/>
      <c r="B670" s="5"/>
      <c r="C670" s="5"/>
      <c r="D670" s="5"/>
      <c r="E670" s="7"/>
      <c r="F670" s="5"/>
      <c r="G670" s="5"/>
      <c r="H670" s="5"/>
    </row>
    <row r="671" spans="1:8" ht="15.75" x14ac:dyDescent="0.25">
      <c r="A671" s="5"/>
      <c r="B671" s="5"/>
      <c r="C671" s="5"/>
      <c r="D671" s="5"/>
      <c r="E671" s="7"/>
      <c r="F671" s="5"/>
      <c r="G671" s="5"/>
      <c r="H671" s="5"/>
    </row>
    <row r="672" spans="1:8" ht="15.75" x14ac:dyDescent="0.25">
      <c r="A672" s="5"/>
      <c r="B672" s="5"/>
      <c r="C672" s="5"/>
      <c r="D672" s="5"/>
      <c r="E672" s="7"/>
      <c r="F672" s="5"/>
      <c r="G672" s="5"/>
      <c r="H672" s="5"/>
    </row>
    <row r="673" spans="1:8" ht="15.75" x14ac:dyDescent="0.25">
      <c r="A673" s="5"/>
      <c r="B673" s="5"/>
      <c r="C673" s="5"/>
      <c r="D673" s="5"/>
      <c r="E673" s="7"/>
      <c r="F673" s="5"/>
      <c r="G673" s="5"/>
    </row>
    <row r="674" spans="1:8" ht="15.75" x14ac:dyDescent="0.25">
      <c r="A674" s="162" t="s">
        <v>54</v>
      </c>
      <c r="B674" s="162"/>
      <c r="C674" s="162"/>
      <c r="D674" s="162"/>
      <c r="E674" s="162"/>
      <c r="F674" s="162"/>
      <c r="G674" s="162"/>
    </row>
    <row r="675" spans="1:8" ht="15.75" x14ac:dyDescent="0.25">
      <c r="A675" s="5"/>
      <c r="B675" s="5"/>
      <c r="C675" s="5"/>
      <c r="D675" s="5"/>
      <c r="E675" s="7"/>
      <c r="F675" s="5"/>
      <c r="G675" s="5"/>
    </row>
    <row r="676" spans="1:8" ht="15.75" x14ac:dyDescent="0.25">
      <c r="A676" s="5"/>
      <c r="B676" s="5"/>
      <c r="C676" s="8" t="s">
        <v>6</v>
      </c>
      <c r="D676" s="1" t="s">
        <v>7</v>
      </c>
      <c r="E676" s="9" t="s">
        <v>8</v>
      </c>
      <c r="F676" s="10" t="s">
        <v>9</v>
      </c>
      <c r="G676" s="6" t="s">
        <v>10</v>
      </c>
      <c r="H676" s="1"/>
    </row>
    <row r="677" spans="1:8" ht="15.75" x14ac:dyDescent="0.25">
      <c r="A677" s="5"/>
      <c r="B677" s="5"/>
      <c r="C677" s="8" t="s">
        <v>11</v>
      </c>
      <c r="D677" s="1" t="s">
        <v>12</v>
      </c>
      <c r="E677" s="9" t="s">
        <v>780</v>
      </c>
      <c r="F677" s="11" t="s">
        <v>14</v>
      </c>
      <c r="G677" s="6" t="s">
        <v>9</v>
      </c>
      <c r="H677" s="1"/>
    </row>
    <row r="678" spans="1:8" ht="15.75" x14ac:dyDescent="0.25">
      <c r="A678" s="5"/>
      <c r="B678" s="5"/>
      <c r="C678" s="12" t="s">
        <v>13</v>
      </c>
      <c r="D678" s="12" t="s">
        <v>779</v>
      </c>
      <c r="E678" s="13" t="s">
        <v>15</v>
      </c>
      <c r="F678" s="14" t="s">
        <v>16</v>
      </c>
      <c r="G678" s="6" t="s">
        <v>17</v>
      </c>
      <c r="H678" s="8"/>
    </row>
    <row r="679" spans="1:8" ht="15.75" x14ac:dyDescent="0.25">
      <c r="A679" s="5"/>
      <c r="B679" s="5"/>
      <c r="C679" s="5"/>
      <c r="D679" s="5"/>
      <c r="E679" s="7"/>
      <c r="F679" s="5"/>
      <c r="G679" s="5"/>
      <c r="H679" s="5"/>
    </row>
    <row r="680" spans="1:8" ht="15.75" x14ac:dyDescent="0.25">
      <c r="A680" s="17" t="s">
        <v>380</v>
      </c>
      <c r="B680" s="5"/>
      <c r="C680" s="5"/>
      <c r="D680" s="5"/>
      <c r="E680" s="7"/>
      <c r="F680" s="5"/>
      <c r="G680" s="5"/>
      <c r="H680" s="5"/>
    </row>
    <row r="681" spans="1:8" ht="15.75" x14ac:dyDescent="0.25">
      <c r="A681" s="5" t="s">
        <v>381</v>
      </c>
      <c r="B681" s="5" t="s">
        <v>382</v>
      </c>
      <c r="C681" s="19">
        <v>0</v>
      </c>
      <c r="D681" s="19">
        <v>0</v>
      </c>
      <c r="E681" s="19">
        <v>0</v>
      </c>
      <c r="F681" s="23">
        <v>0</v>
      </c>
      <c r="G681" s="19">
        <v>0</v>
      </c>
      <c r="H681" s="23"/>
    </row>
    <row r="682" spans="1:8" ht="15.75" x14ac:dyDescent="0.25">
      <c r="A682" s="5"/>
      <c r="B682" s="18" t="s">
        <v>383</v>
      </c>
      <c r="C682" s="19"/>
      <c r="D682" s="19"/>
      <c r="E682" s="19"/>
      <c r="F682" s="23"/>
      <c r="G682" s="19"/>
      <c r="H682" s="23"/>
    </row>
    <row r="683" spans="1:8" ht="15.75" x14ac:dyDescent="0.25">
      <c r="A683" s="44"/>
      <c r="B683" s="49"/>
      <c r="C683" s="19"/>
      <c r="D683" s="19"/>
      <c r="E683" s="19"/>
      <c r="F683" s="23"/>
      <c r="G683" s="19"/>
      <c r="H683" s="23"/>
    </row>
    <row r="684" spans="1:8" ht="15.75" x14ac:dyDescent="0.25">
      <c r="A684" s="44"/>
      <c r="B684" s="49"/>
      <c r="C684" s="19"/>
      <c r="D684" s="19"/>
      <c r="E684" s="19"/>
      <c r="F684" s="23"/>
      <c r="G684" s="19"/>
      <c r="H684" s="23"/>
    </row>
    <row r="685" spans="1:8" ht="15.75" x14ac:dyDescent="0.25">
      <c r="A685" s="5" t="s">
        <v>384</v>
      </c>
      <c r="B685" s="5" t="s">
        <v>382</v>
      </c>
      <c r="C685" s="19">
        <v>0</v>
      </c>
      <c r="D685" s="19">
        <v>0</v>
      </c>
      <c r="E685" s="19">
        <v>0</v>
      </c>
      <c r="F685" s="23">
        <v>0</v>
      </c>
      <c r="G685" s="19">
        <v>0</v>
      </c>
      <c r="H685" s="23"/>
    </row>
    <row r="686" spans="1:8" ht="15.75" x14ac:dyDescent="0.25">
      <c r="A686" s="5"/>
      <c r="B686" s="18" t="s">
        <v>385</v>
      </c>
      <c r="C686" s="19"/>
      <c r="D686" s="19"/>
      <c r="E686" s="19"/>
      <c r="F686" s="19"/>
      <c r="G686" s="19"/>
      <c r="H686" s="19"/>
    </row>
    <row r="687" spans="1:8" ht="15.75" x14ac:dyDescent="0.25">
      <c r="A687" s="15"/>
      <c r="B687" s="49"/>
      <c r="C687" s="19"/>
      <c r="D687" s="19"/>
      <c r="E687" s="19"/>
      <c r="F687" s="19"/>
      <c r="G687" s="19"/>
      <c r="H687" s="19"/>
    </row>
    <row r="688" spans="1:8" ht="15.75" x14ac:dyDescent="0.25">
      <c r="A688" s="15"/>
      <c r="B688" s="49"/>
      <c r="C688" s="19"/>
      <c r="D688" s="19"/>
      <c r="E688" s="19"/>
      <c r="F688" s="19"/>
      <c r="G688" s="19"/>
      <c r="H688" s="19"/>
    </row>
    <row r="689" spans="1:8" ht="15.75" x14ac:dyDescent="0.25">
      <c r="A689" s="15"/>
      <c r="B689" s="18"/>
      <c r="C689" s="19"/>
      <c r="D689" s="19"/>
      <c r="E689" s="19"/>
      <c r="F689" s="19"/>
      <c r="G689" s="19"/>
      <c r="H689" s="19"/>
    </row>
    <row r="690" spans="1:8" ht="15.75" x14ac:dyDescent="0.25">
      <c r="A690" s="5" t="s">
        <v>386</v>
      </c>
      <c r="B690" s="5" t="s">
        <v>387</v>
      </c>
      <c r="C690" s="19">
        <v>21277</v>
      </c>
      <c r="D690" s="19">
        <v>21277</v>
      </c>
      <c r="E690" s="19">
        <v>21276.240000000002</v>
      </c>
      <c r="F690" s="19">
        <v>21277</v>
      </c>
      <c r="G690" s="19">
        <v>21277</v>
      </c>
      <c r="H690" s="19"/>
    </row>
    <row r="691" spans="1:8" ht="15.75" x14ac:dyDescent="0.25">
      <c r="A691" s="5"/>
      <c r="B691" s="150" t="s">
        <v>388</v>
      </c>
      <c r="C691" s="19"/>
      <c r="D691" s="19"/>
      <c r="E691" s="19"/>
      <c r="F691" s="19"/>
      <c r="G691" s="19"/>
      <c r="H691" s="19"/>
    </row>
    <row r="692" spans="1:8" ht="15.75" x14ac:dyDescent="0.25">
      <c r="A692" s="5"/>
      <c r="B692" s="15" t="s">
        <v>816</v>
      </c>
      <c r="C692" s="19"/>
      <c r="D692" s="19"/>
      <c r="E692" s="19"/>
      <c r="F692" s="19"/>
      <c r="G692" s="19"/>
      <c r="H692" s="19"/>
    </row>
    <row r="693" spans="1:8" ht="15.75" x14ac:dyDescent="0.25">
      <c r="A693" s="5"/>
      <c r="B693" s="18"/>
      <c r="C693" s="19"/>
      <c r="D693" s="19"/>
      <c r="E693" s="19"/>
      <c r="F693" s="19"/>
      <c r="G693" s="19"/>
      <c r="H693" s="19"/>
    </row>
    <row r="694" spans="1:8" ht="15.75" x14ac:dyDescent="0.25">
      <c r="A694" s="5" t="s">
        <v>389</v>
      </c>
      <c r="B694" s="5" t="s">
        <v>390</v>
      </c>
      <c r="C694" s="19"/>
      <c r="D694" s="19"/>
      <c r="E694" s="19"/>
      <c r="F694" s="19"/>
      <c r="G694" s="19"/>
      <c r="H694" s="19"/>
    </row>
    <row r="695" spans="1:8" ht="15.75" x14ac:dyDescent="0.25">
      <c r="A695" s="15"/>
      <c r="B695" s="49"/>
      <c r="C695" s="19"/>
      <c r="D695" s="19"/>
      <c r="E695" s="19"/>
      <c r="F695" s="19"/>
      <c r="G695" s="19"/>
      <c r="H695" s="19"/>
    </row>
    <row r="696" spans="1:8" ht="15.75" x14ac:dyDescent="0.25">
      <c r="A696" s="15"/>
      <c r="B696" s="18"/>
      <c r="C696" s="19"/>
      <c r="D696" s="19"/>
      <c r="E696" s="19"/>
      <c r="F696" s="19"/>
      <c r="G696" s="19"/>
      <c r="H696" s="19"/>
    </row>
    <row r="697" spans="1:8" ht="15.75" x14ac:dyDescent="0.25">
      <c r="A697" s="5" t="s">
        <v>391</v>
      </c>
      <c r="B697" s="5" t="s">
        <v>392</v>
      </c>
      <c r="C697" s="19"/>
      <c r="D697" s="19"/>
      <c r="E697" s="19"/>
      <c r="F697" s="19"/>
      <c r="G697" s="19"/>
      <c r="H697" s="19"/>
    </row>
    <row r="698" spans="1:8" ht="15.75" x14ac:dyDescent="0.25">
      <c r="A698" s="5"/>
      <c r="B698" s="18" t="s">
        <v>383</v>
      </c>
      <c r="C698" s="19"/>
      <c r="D698" s="19"/>
      <c r="E698" s="19"/>
      <c r="F698" s="19"/>
      <c r="G698" s="19"/>
      <c r="H698" s="19"/>
    </row>
    <row r="699" spans="1:8" ht="15.75" x14ac:dyDescent="0.25">
      <c r="A699" s="5"/>
      <c r="B699" s="18"/>
      <c r="C699" s="19"/>
      <c r="D699" s="19"/>
      <c r="E699" s="19"/>
      <c r="F699" s="19"/>
      <c r="G699" s="19"/>
      <c r="H699" s="19"/>
    </row>
    <row r="700" spans="1:8" ht="15.75" x14ac:dyDescent="0.25">
      <c r="A700" s="5" t="s">
        <v>393</v>
      </c>
      <c r="B700" s="5" t="s">
        <v>392</v>
      </c>
      <c r="C700" s="19"/>
      <c r="D700" s="19"/>
      <c r="E700" s="19"/>
      <c r="F700" s="19"/>
      <c r="G700" s="19"/>
      <c r="H700" s="19"/>
    </row>
    <row r="701" spans="1:8" ht="15.75" x14ac:dyDescent="0.25">
      <c r="A701" s="5"/>
      <c r="B701" s="18" t="s">
        <v>385</v>
      </c>
      <c r="C701" s="19"/>
      <c r="D701" s="19"/>
      <c r="E701" s="19"/>
      <c r="F701" s="19"/>
      <c r="G701" s="19"/>
      <c r="H701" s="19"/>
    </row>
    <row r="702" spans="1:8" ht="15.75" x14ac:dyDescent="0.25">
      <c r="A702" s="5" t="s">
        <v>394</v>
      </c>
      <c r="B702" s="5"/>
      <c r="C702" s="19"/>
      <c r="D702" s="19"/>
      <c r="E702" s="19"/>
      <c r="F702" s="19"/>
      <c r="G702" s="19"/>
      <c r="H702" s="19"/>
    </row>
    <row r="703" spans="1:8" ht="18" x14ac:dyDescent="0.4">
      <c r="A703" s="5" t="s">
        <v>395</v>
      </c>
      <c r="B703" s="5"/>
      <c r="C703" s="21">
        <v>0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</row>
    <row r="704" spans="1:8" ht="15.75" x14ac:dyDescent="0.25">
      <c r="A704" s="5"/>
      <c r="B704" s="5"/>
      <c r="C704" s="19"/>
      <c r="D704" s="19"/>
      <c r="E704" s="19"/>
      <c r="F704" s="19"/>
      <c r="G704" s="19"/>
      <c r="H704" s="19"/>
    </row>
    <row r="705" spans="1:8" ht="15.75" x14ac:dyDescent="0.25">
      <c r="A705" s="17" t="s">
        <v>396</v>
      </c>
      <c r="B705" s="5"/>
      <c r="C705" s="22">
        <f>SUM(C681:C704)</f>
        <v>21277</v>
      </c>
      <c r="D705" s="22">
        <f>SUM(D681:D704)</f>
        <v>21277</v>
      </c>
      <c r="E705" s="22">
        <f>SUM(E681:E703)</f>
        <v>21276.240000000002</v>
      </c>
      <c r="F705" s="22">
        <f>SUM(F681:F704)</f>
        <v>21277</v>
      </c>
      <c r="G705" s="22">
        <f>SUM(G681:G704)</f>
        <v>21277</v>
      </c>
      <c r="H705" s="22">
        <f>SUM(H681:H704)</f>
        <v>0</v>
      </c>
    </row>
    <row r="706" spans="1:8" ht="16.5" thickBot="1" x14ac:dyDescent="0.3">
      <c r="A706" s="5"/>
      <c r="B706" s="5"/>
      <c r="C706" s="5"/>
      <c r="D706" s="5"/>
      <c r="E706" s="7"/>
      <c r="F706" s="5"/>
      <c r="G706" s="5"/>
      <c r="H706" s="5"/>
    </row>
    <row r="707" spans="1:8" ht="16.5" thickBot="1" x14ac:dyDescent="0.3">
      <c r="A707" s="50" t="s">
        <v>397</v>
      </c>
      <c r="B707" s="153"/>
      <c r="C707" s="51">
        <f>SUM(C236+C297+C342+C420+C461+C640+C655+C668+C705)</f>
        <v>623259</v>
      </c>
      <c r="D707" s="51">
        <f>+SUM(D236+D297+D342+D420+D461+D640+D655+D668+D705)</f>
        <v>616879.5</v>
      </c>
      <c r="E707" s="51">
        <f>SUM(E705+E668+E655+E640+E461+E420+E342+E297+E236)</f>
        <v>483351.24</v>
      </c>
      <c r="F707" s="160">
        <f ca="1">SUM(F705+F668+F655+F640+F461+F420+F342+F297+F236)</f>
        <v>558373.5</v>
      </c>
      <c r="G707" s="51">
        <f ca="1">SUM(G236+G297+G342+G420+G461+G640+G655+G668+G705)</f>
        <v>558373.5</v>
      </c>
      <c r="H707" s="29">
        <f>SUM(H705+H668+H655+H640+H461+H420+H342+H297+H236)</f>
        <v>0</v>
      </c>
    </row>
    <row r="708" spans="1:8" ht="17.25" thickTop="1" thickBot="1" x14ac:dyDescent="0.3">
      <c r="A708" s="52" t="s">
        <v>398</v>
      </c>
      <c r="B708" s="154"/>
      <c r="C708" s="8" t="s">
        <v>399</v>
      </c>
      <c r="D708" s="8" t="s">
        <v>399</v>
      </c>
      <c r="E708" s="13" t="s">
        <v>399</v>
      </c>
      <c r="F708" s="8" t="s">
        <v>399</v>
      </c>
      <c r="G708" s="8" t="s">
        <v>820</v>
      </c>
      <c r="H708" s="8"/>
    </row>
  </sheetData>
  <mergeCells count="17">
    <mergeCell ref="C500:F500"/>
    <mergeCell ref="A550:G550"/>
    <mergeCell ref="A612:G612"/>
    <mergeCell ref="C641:D641"/>
    <mergeCell ref="A674:G674"/>
    <mergeCell ref="C494:F494"/>
    <mergeCell ref="A1:G1"/>
    <mergeCell ref="A2:G2"/>
    <mergeCell ref="A8:G8"/>
    <mergeCell ref="A63:G63"/>
    <mergeCell ref="A125:G125"/>
    <mergeCell ref="A187:G187"/>
    <mergeCell ref="A249:G249"/>
    <mergeCell ref="A311:G311"/>
    <mergeCell ref="A373:G373"/>
    <mergeCell ref="A434:G434"/>
    <mergeCell ref="A489:G489"/>
  </mergeCells>
  <printOptions gridLines="1"/>
  <pageMargins left="0.45" right="0.45" top="0.5" bottom="0.5" header="0.3" footer="0.3"/>
  <pageSetup scale="75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9D90-AB07-47DB-8B4B-E94AAD0E97EE}">
  <dimension ref="A1:H254"/>
  <sheetViews>
    <sheetView topLeftCell="A237" zoomScale="75" zoomScaleNormal="75" workbookViewId="0">
      <selection activeCell="H253" sqref="H253"/>
    </sheetView>
  </sheetViews>
  <sheetFormatPr defaultRowHeight="15" x14ac:dyDescent="0.25"/>
  <cols>
    <col min="2" max="2" width="37.5703125" customWidth="1"/>
    <col min="3" max="5" width="20.7109375" customWidth="1"/>
    <col min="6" max="6" width="20.7109375" hidden="1" customWidth="1"/>
    <col min="7" max="7" width="20.7109375" customWidth="1"/>
    <col min="8" max="8" width="21.5703125" customWidth="1"/>
  </cols>
  <sheetData>
    <row r="1" spans="1:8" ht="21" customHeight="1" x14ac:dyDescent="0.3">
      <c r="A1" s="191" t="s">
        <v>400</v>
      </c>
      <c r="B1" s="191"/>
      <c r="C1" s="191"/>
      <c r="D1" s="191"/>
      <c r="E1" s="191"/>
      <c r="F1" s="191"/>
      <c r="G1" s="191"/>
    </row>
    <row r="2" spans="1:8" ht="21" customHeight="1" x14ac:dyDescent="0.25">
      <c r="A2" s="53"/>
      <c r="B2" s="53"/>
      <c r="C2" s="53"/>
      <c r="D2" s="53"/>
      <c r="E2" s="53"/>
      <c r="F2" s="53"/>
      <c r="G2" s="53"/>
    </row>
    <row r="3" spans="1:8" ht="21" customHeight="1" x14ac:dyDescent="0.3">
      <c r="A3" s="193" t="s">
        <v>401</v>
      </c>
      <c r="B3" s="194"/>
      <c r="C3" s="194"/>
      <c r="D3" s="194"/>
      <c r="E3" s="194"/>
      <c r="F3" s="194"/>
      <c r="G3" s="194"/>
      <c r="H3" s="195"/>
    </row>
    <row r="4" spans="1:8" ht="21" customHeight="1" x14ac:dyDescent="0.3">
      <c r="A4" s="196" t="s">
        <v>402</v>
      </c>
      <c r="B4" s="197"/>
      <c r="C4" s="197"/>
      <c r="D4" s="197"/>
      <c r="E4" s="197"/>
      <c r="F4" s="197"/>
      <c r="G4" s="197"/>
      <c r="H4" s="198"/>
    </row>
    <row r="5" spans="1:8" ht="21" customHeight="1" x14ac:dyDescent="0.3">
      <c r="A5" s="54"/>
      <c r="B5" s="54"/>
      <c r="C5" s="54"/>
      <c r="D5" s="54"/>
      <c r="E5" s="54"/>
      <c r="F5" s="54"/>
      <c r="G5" s="54"/>
    </row>
    <row r="6" spans="1:8" ht="21" customHeight="1" x14ac:dyDescent="0.3">
      <c r="A6" s="199" t="s">
        <v>782</v>
      </c>
      <c r="B6" s="199"/>
      <c r="C6" s="199"/>
      <c r="D6" s="199"/>
      <c r="E6" s="199"/>
      <c r="F6" s="199"/>
      <c r="G6" s="199"/>
    </row>
    <row r="7" spans="1:8" ht="21" customHeight="1" x14ac:dyDescent="0.25">
      <c r="A7" s="55"/>
      <c r="B7" s="55"/>
      <c r="C7" s="55"/>
      <c r="D7" s="55"/>
      <c r="E7" s="55"/>
      <c r="F7" s="56"/>
      <c r="G7" s="55"/>
    </row>
    <row r="8" spans="1:8" ht="21" customHeight="1" x14ac:dyDescent="0.25">
      <c r="A8" s="55"/>
      <c r="B8" s="55"/>
      <c r="C8" s="57" t="s">
        <v>403</v>
      </c>
      <c r="D8" s="55" t="s">
        <v>11</v>
      </c>
      <c r="E8" s="57" t="s">
        <v>404</v>
      </c>
      <c r="F8" s="58" t="s">
        <v>11</v>
      </c>
      <c r="G8" s="59" t="s">
        <v>9</v>
      </c>
      <c r="H8" s="60" t="s">
        <v>10</v>
      </c>
    </row>
    <row r="9" spans="1:8" ht="21" customHeight="1" x14ac:dyDescent="0.25">
      <c r="A9" s="55"/>
      <c r="B9" s="55"/>
      <c r="C9" s="57" t="s">
        <v>11</v>
      </c>
      <c r="D9" s="57" t="s">
        <v>405</v>
      </c>
      <c r="E9" s="57" t="s">
        <v>406</v>
      </c>
      <c r="F9" s="61" t="s">
        <v>14</v>
      </c>
      <c r="G9" s="59" t="s">
        <v>407</v>
      </c>
      <c r="H9" s="62" t="s">
        <v>408</v>
      </c>
    </row>
    <row r="10" spans="1:8" ht="21" customHeight="1" x14ac:dyDescent="0.25">
      <c r="A10" s="53"/>
      <c r="B10" s="53"/>
      <c r="C10" s="56" t="s">
        <v>13</v>
      </c>
      <c r="D10" s="56" t="s">
        <v>780</v>
      </c>
      <c r="E10" s="56" t="s">
        <v>780</v>
      </c>
      <c r="F10" s="63" t="s">
        <v>409</v>
      </c>
      <c r="G10" s="59" t="s">
        <v>409</v>
      </c>
      <c r="H10" s="64" t="s">
        <v>410</v>
      </c>
    </row>
    <row r="11" spans="1:8" ht="21" customHeight="1" x14ac:dyDescent="0.25">
      <c r="A11" s="65" t="s">
        <v>411</v>
      </c>
      <c r="B11" s="53"/>
      <c r="C11" s="55"/>
      <c r="D11" s="53"/>
      <c r="E11" s="53"/>
      <c r="F11" s="53"/>
      <c r="G11" s="53"/>
      <c r="H11" s="53"/>
    </row>
    <row r="12" spans="1:8" ht="21" customHeight="1" x14ac:dyDescent="0.25">
      <c r="A12" s="53" t="s">
        <v>412</v>
      </c>
      <c r="B12" s="53" t="s">
        <v>413</v>
      </c>
      <c r="C12" s="53"/>
      <c r="D12" s="53"/>
      <c r="E12" s="67"/>
      <c r="F12" s="53"/>
      <c r="G12" s="53"/>
      <c r="H12" s="53"/>
    </row>
    <row r="13" spans="1:8" ht="21" customHeight="1" x14ac:dyDescent="0.25">
      <c r="A13" s="53"/>
      <c r="B13" s="53" t="s">
        <v>414</v>
      </c>
      <c r="C13" s="53"/>
      <c r="D13" s="53"/>
      <c r="E13" s="53"/>
      <c r="F13" s="53"/>
      <c r="G13" s="53"/>
      <c r="H13" s="53"/>
    </row>
    <row r="14" spans="1:8" ht="21" customHeight="1" x14ac:dyDescent="0.25">
      <c r="A14" s="53"/>
      <c r="B14" s="55" t="s">
        <v>415</v>
      </c>
      <c r="C14" s="53"/>
      <c r="D14" s="53"/>
      <c r="E14" s="53"/>
      <c r="F14" s="53"/>
      <c r="G14" s="53"/>
      <c r="H14" s="53"/>
    </row>
    <row r="15" spans="1:8" ht="21" customHeight="1" x14ac:dyDescent="0.25">
      <c r="A15" s="53" t="s">
        <v>416</v>
      </c>
      <c r="B15" s="53" t="s">
        <v>417</v>
      </c>
      <c r="C15" s="53"/>
      <c r="D15" s="53"/>
      <c r="E15" s="53"/>
      <c r="F15" s="53"/>
      <c r="G15" s="53"/>
      <c r="H15" s="53"/>
    </row>
    <row r="16" spans="1:8" ht="21" customHeight="1" x14ac:dyDescent="0.25">
      <c r="A16" s="53"/>
      <c r="B16" s="53" t="s">
        <v>418</v>
      </c>
      <c r="C16" s="53"/>
      <c r="D16" s="53"/>
      <c r="E16" s="53"/>
      <c r="F16" s="53"/>
      <c r="G16" s="53"/>
      <c r="H16" s="53"/>
    </row>
    <row r="17" spans="1:8" ht="21" customHeight="1" x14ac:dyDescent="0.25">
      <c r="A17" s="53"/>
      <c r="B17" s="53" t="s">
        <v>419</v>
      </c>
      <c r="C17" s="53"/>
      <c r="D17" s="53"/>
      <c r="E17" s="53"/>
      <c r="F17" s="53"/>
      <c r="G17" s="53"/>
      <c r="H17" s="53"/>
    </row>
    <row r="18" spans="1:8" ht="21" customHeight="1" x14ac:dyDescent="0.25">
      <c r="A18" s="53" t="s">
        <v>420</v>
      </c>
      <c r="B18" s="53" t="s">
        <v>421</v>
      </c>
      <c r="C18" s="53"/>
      <c r="D18" s="53"/>
      <c r="E18" s="53"/>
      <c r="F18" s="53"/>
      <c r="G18" s="53"/>
      <c r="H18" s="53"/>
    </row>
    <row r="19" spans="1:8" ht="21" customHeight="1" x14ac:dyDescent="0.45">
      <c r="A19" s="53"/>
      <c r="B19" s="53" t="s">
        <v>422</v>
      </c>
      <c r="C19" s="53"/>
      <c r="D19" s="66"/>
      <c r="E19" s="66"/>
      <c r="F19" s="66"/>
      <c r="G19" s="53"/>
      <c r="H19" s="66"/>
    </row>
    <row r="20" spans="1:8" ht="21" customHeight="1" x14ac:dyDescent="0.45">
      <c r="A20" s="53"/>
      <c r="B20" s="55" t="s">
        <v>415</v>
      </c>
      <c r="C20" s="53"/>
      <c r="D20" s="66"/>
      <c r="E20" s="66"/>
      <c r="F20" s="66"/>
      <c r="G20" s="53"/>
      <c r="H20" s="66"/>
    </row>
    <row r="21" spans="1:8" ht="21" customHeight="1" x14ac:dyDescent="0.25">
      <c r="A21" s="53" t="s">
        <v>420</v>
      </c>
      <c r="B21" s="53" t="s">
        <v>423</v>
      </c>
      <c r="C21" s="53"/>
      <c r="D21" s="53"/>
      <c r="E21" s="53"/>
      <c r="F21" s="53"/>
      <c r="G21" s="53"/>
      <c r="H21" s="53"/>
    </row>
    <row r="22" spans="1:8" ht="21" customHeight="1" x14ac:dyDescent="0.25">
      <c r="A22" s="53"/>
      <c r="B22" s="53" t="s">
        <v>424</v>
      </c>
      <c r="C22" s="53"/>
      <c r="D22" s="53"/>
      <c r="E22" s="53"/>
      <c r="F22" s="53"/>
      <c r="G22" s="53"/>
      <c r="H22" s="53"/>
    </row>
    <row r="23" spans="1:8" ht="21" customHeight="1" x14ac:dyDescent="0.25">
      <c r="A23" s="53"/>
      <c r="B23" s="53" t="s">
        <v>425</v>
      </c>
      <c r="C23" s="53"/>
      <c r="D23" s="53"/>
      <c r="E23" s="53"/>
      <c r="F23" s="53"/>
      <c r="G23" s="53"/>
      <c r="H23" s="53"/>
    </row>
    <row r="24" spans="1:8" ht="21" customHeight="1" x14ac:dyDescent="0.25">
      <c r="A24" s="53" t="s">
        <v>426</v>
      </c>
      <c r="B24" s="53" t="s">
        <v>427</v>
      </c>
      <c r="C24" s="53"/>
      <c r="D24" s="53"/>
      <c r="E24" s="53"/>
      <c r="F24" s="53"/>
      <c r="G24" s="53"/>
      <c r="H24" s="53"/>
    </row>
    <row r="25" spans="1:8" ht="21" customHeight="1" x14ac:dyDescent="0.25">
      <c r="A25" s="53"/>
      <c r="B25" s="53" t="s">
        <v>428</v>
      </c>
      <c r="C25" s="53"/>
      <c r="D25" s="53"/>
      <c r="E25" s="53"/>
      <c r="F25" s="53"/>
      <c r="G25" s="53"/>
      <c r="H25" s="53"/>
    </row>
    <row r="26" spans="1:8" ht="21" customHeight="1" x14ac:dyDescent="0.25">
      <c r="A26" s="53" t="s">
        <v>429</v>
      </c>
      <c r="B26" s="53" t="s">
        <v>430</v>
      </c>
      <c r="C26" s="53"/>
      <c r="D26" s="53"/>
      <c r="E26" s="53"/>
      <c r="F26" s="67"/>
      <c r="G26" s="53"/>
      <c r="H26" s="67"/>
    </row>
    <row r="27" spans="1:8" ht="21" customHeight="1" x14ac:dyDescent="0.25">
      <c r="A27" s="53"/>
      <c r="B27" s="53" t="s">
        <v>428</v>
      </c>
      <c r="C27" s="53"/>
      <c r="D27" s="53"/>
      <c r="E27" s="53"/>
      <c r="F27" s="53"/>
      <c r="G27" s="53"/>
      <c r="H27" s="53"/>
    </row>
    <row r="28" spans="1:8" ht="21" customHeight="1" x14ac:dyDescent="0.25">
      <c r="A28" s="53"/>
      <c r="B28" s="53"/>
      <c r="C28" s="53"/>
      <c r="D28" s="53"/>
      <c r="E28" s="53"/>
      <c r="F28" s="53"/>
      <c r="G28" s="53"/>
      <c r="H28" s="53"/>
    </row>
    <row r="29" spans="1:8" ht="21" customHeight="1" x14ac:dyDescent="0.25">
      <c r="A29" s="53" t="s">
        <v>431</v>
      </c>
      <c r="B29" s="53" t="s">
        <v>432</v>
      </c>
      <c r="C29" s="67">
        <v>1000</v>
      </c>
      <c r="D29" s="67">
        <v>2500</v>
      </c>
      <c r="E29" s="68">
        <v>660.96</v>
      </c>
      <c r="F29" s="67">
        <v>1000</v>
      </c>
      <c r="G29" s="86">
        <v>3500</v>
      </c>
      <c r="H29" s="67">
        <v>3500</v>
      </c>
    </row>
    <row r="30" spans="1:8" ht="21" customHeight="1" x14ac:dyDescent="0.25">
      <c r="A30" s="53"/>
      <c r="B30" s="53" t="s">
        <v>433</v>
      </c>
      <c r="C30" s="67"/>
      <c r="D30" s="67"/>
      <c r="E30" s="69"/>
      <c r="F30" s="67"/>
      <c r="G30" s="67"/>
      <c r="H30" s="67"/>
    </row>
    <row r="31" spans="1:8" ht="21" customHeight="1" x14ac:dyDescent="0.25">
      <c r="A31" s="53"/>
      <c r="B31" s="53"/>
      <c r="C31" s="67"/>
      <c r="D31" s="67"/>
      <c r="E31" s="67"/>
      <c r="F31" s="67"/>
      <c r="G31" s="67"/>
      <c r="H31" s="67"/>
    </row>
    <row r="32" spans="1:8" ht="21" customHeight="1" x14ac:dyDescent="0.25">
      <c r="A32" s="53" t="s">
        <v>434</v>
      </c>
      <c r="B32" s="53" t="s">
        <v>435</v>
      </c>
      <c r="C32" s="67"/>
      <c r="D32" s="67"/>
      <c r="E32" s="67"/>
      <c r="F32" s="67"/>
      <c r="G32" s="67"/>
      <c r="H32" s="67"/>
    </row>
    <row r="33" spans="1:8" ht="21" customHeight="1" x14ac:dyDescent="0.4">
      <c r="A33" s="53"/>
      <c r="B33" s="53" t="s">
        <v>436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</row>
    <row r="34" spans="1:8" ht="21" customHeight="1" x14ac:dyDescent="0.25">
      <c r="A34" s="53"/>
      <c r="B34" s="65" t="s">
        <v>27</v>
      </c>
      <c r="C34" s="71">
        <f>SUM(C29)</f>
        <v>1000</v>
      </c>
      <c r="D34" s="71">
        <f>SUM(D29)</f>
        <v>2500</v>
      </c>
      <c r="E34" s="71">
        <f>SUM(E12:E33)</f>
        <v>660.96</v>
      </c>
      <c r="F34" s="71">
        <f>SUM(F12:F32)</f>
        <v>1000</v>
      </c>
      <c r="G34" s="71">
        <f>SUM(G29)</f>
        <v>3500</v>
      </c>
      <c r="H34" s="71">
        <v>3500</v>
      </c>
    </row>
    <row r="35" spans="1:8" ht="21" customHeight="1" x14ac:dyDescent="0.25">
      <c r="A35" s="53"/>
      <c r="B35" s="53"/>
      <c r="C35" s="53"/>
      <c r="D35" s="53"/>
      <c r="E35" s="53"/>
      <c r="F35" s="53"/>
      <c r="G35" s="53"/>
      <c r="H35" s="53"/>
    </row>
    <row r="36" spans="1:8" ht="21" customHeight="1" x14ac:dyDescent="0.25">
      <c r="A36" s="65" t="s">
        <v>437</v>
      </c>
      <c r="B36" s="53"/>
      <c r="C36" s="53"/>
      <c r="D36" s="53"/>
      <c r="E36" s="53"/>
      <c r="F36" s="53"/>
      <c r="G36" s="53"/>
      <c r="H36" s="53"/>
    </row>
    <row r="37" spans="1:8" ht="21" customHeight="1" x14ac:dyDescent="0.25">
      <c r="A37" s="53" t="s">
        <v>438</v>
      </c>
      <c r="B37" s="53" t="s">
        <v>439</v>
      </c>
      <c r="C37" s="67">
        <v>80000</v>
      </c>
      <c r="D37" s="67">
        <v>90000</v>
      </c>
      <c r="E37" s="67">
        <v>66875</v>
      </c>
      <c r="F37" s="67">
        <v>80000</v>
      </c>
      <c r="G37" s="68">
        <v>88000</v>
      </c>
      <c r="H37" s="67">
        <v>88000</v>
      </c>
    </row>
    <row r="38" spans="1:8" ht="21" customHeight="1" x14ac:dyDescent="0.25">
      <c r="A38" s="53"/>
      <c r="B38" s="53" t="s">
        <v>440</v>
      </c>
      <c r="C38" s="67"/>
      <c r="D38" s="67"/>
      <c r="E38" s="67"/>
      <c r="F38" s="67"/>
      <c r="G38" s="68"/>
      <c r="H38" s="67"/>
    </row>
    <row r="39" spans="1:8" ht="21" customHeight="1" x14ac:dyDescent="0.25">
      <c r="A39" s="53"/>
      <c r="B39" s="53"/>
      <c r="C39" s="67"/>
      <c r="D39" s="67"/>
      <c r="E39" s="67"/>
      <c r="F39" s="67"/>
      <c r="G39" s="68"/>
      <c r="H39" s="67"/>
    </row>
    <row r="40" spans="1:8" ht="21" customHeight="1" x14ac:dyDescent="0.25">
      <c r="A40" s="53" t="s">
        <v>441</v>
      </c>
      <c r="B40" s="53" t="s">
        <v>442</v>
      </c>
      <c r="C40" s="67">
        <v>5000</v>
      </c>
      <c r="D40" s="67">
        <v>5000</v>
      </c>
      <c r="E40" s="67">
        <v>4054.17</v>
      </c>
      <c r="F40" s="67">
        <v>4500</v>
      </c>
      <c r="G40" s="68">
        <v>5000</v>
      </c>
      <c r="H40" s="67">
        <v>5000</v>
      </c>
    </row>
    <row r="41" spans="1:8" ht="21" customHeight="1" x14ac:dyDescent="0.25">
      <c r="A41" s="53"/>
      <c r="B41" s="53"/>
      <c r="C41" s="67"/>
      <c r="D41" s="67"/>
      <c r="E41" s="67"/>
      <c r="F41" s="67"/>
      <c r="G41" s="68"/>
      <c r="H41" s="67"/>
    </row>
    <row r="42" spans="1:8" ht="21" customHeight="1" x14ac:dyDescent="0.25">
      <c r="A42" s="53" t="s">
        <v>443</v>
      </c>
      <c r="B42" s="53" t="s">
        <v>444</v>
      </c>
      <c r="C42" s="67"/>
      <c r="D42" s="67"/>
      <c r="E42" s="67"/>
      <c r="F42" s="67"/>
      <c r="G42" s="68"/>
      <c r="H42" s="67"/>
    </row>
    <row r="43" spans="1:8" ht="21" customHeight="1" x14ac:dyDescent="0.25">
      <c r="A43" s="53"/>
      <c r="B43" s="53" t="s">
        <v>445</v>
      </c>
      <c r="C43" s="67"/>
      <c r="D43" s="67"/>
      <c r="E43" s="67"/>
      <c r="F43" s="67"/>
      <c r="G43" s="68"/>
      <c r="H43" s="67"/>
    </row>
    <row r="44" spans="1:8" ht="21" customHeight="1" x14ac:dyDescent="0.25">
      <c r="A44" s="53"/>
      <c r="B44" s="53"/>
      <c r="C44" s="67"/>
      <c r="D44" s="67"/>
      <c r="E44" s="67"/>
      <c r="F44" s="67"/>
      <c r="G44" s="68"/>
      <c r="H44" s="67"/>
    </row>
    <row r="45" spans="1:8" ht="21" customHeight="1" x14ac:dyDescent="0.25">
      <c r="A45" s="53" t="s">
        <v>446</v>
      </c>
      <c r="B45" s="53" t="s">
        <v>447</v>
      </c>
      <c r="C45" s="67">
        <v>6200</v>
      </c>
      <c r="D45" s="67">
        <v>6200</v>
      </c>
      <c r="E45" s="67">
        <v>3055.52</v>
      </c>
      <c r="F45" s="68">
        <v>6200</v>
      </c>
      <c r="G45" s="68">
        <v>5000</v>
      </c>
      <c r="H45" s="68">
        <v>5000</v>
      </c>
    </row>
    <row r="46" spans="1:8" ht="21" customHeight="1" x14ac:dyDescent="0.25">
      <c r="A46" s="53"/>
      <c r="B46" s="53"/>
      <c r="C46" s="67"/>
      <c r="D46" s="67"/>
      <c r="E46" s="67"/>
      <c r="F46" s="67"/>
      <c r="G46" s="67"/>
      <c r="H46" s="67"/>
    </row>
    <row r="47" spans="1:8" ht="21" customHeight="1" x14ac:dyDescent="0.25">
      <c r="A47" s="53" t="s">
        <v>448</v>
      </c>
      <c r="B47" s="53" t="s">
        <v>449</v>
      </c>
      <c r="C47" s="67"/>
      <c r="D47" s="67"/>
      <c r="E47" s="67"/>
      <c r="F47" s="67"/>
      <c r="G47" s="67"/>
      <c r="H47" s="67"/>
    </row>
    <row r="48" spans="1:8" ht="21" customHeight="1" x14ac:dyDescent="0.4">
      <c r="A48" s="53"/>
      <c r="B48" s="53" t="s">
        <v>439</v>
      </c>
      <c r="C48" s="70">
        <v>0</v>
      </c>
      <c r="D48" s="70">
        <v>0</v>
      </c>
      <c r="E48" s="70">
        <v>0</v>
      </c>
      <c r="F48" s="70">
        <v>0</v>
      </c>
      <c r="G48" s="70">
        <v>0</v>
      </c>
      <c r="H48" s="70">
        <v>0</v>
      </c>
    </row>
    <row r="49" spans="1:8" ht="21" customHeight="1" x14ac:dyDescent="0.25">
      <c r="A49" s="53"/>
      <c r="B49" s="65" t="s">
        <v>27</v>
      </c>
      <c r="C49" s="71">
        <f>SUM(C37:C48)</f>
        <v>91200</v>
      </c>
      <c r="D49" s="71">
        <f>SUM(D37:D48)</f>
        <v>101200</v>
      </c>
      <c r="E49" s="71">
        <f>SUM(E37:E48)</f>
        <v>73984.69</v>
      </c>
      <c r="F49" s="71">
        <f>SUM(F37:F47)</f>
        <v>90700</v>
      </c>
      <c r="G49" s="71">
        <f>SUM(G37:G48)</f>
        <v>98000</v>
      </c>
      <c r="H49" s="71">
        <v>98000</v>
      </c>
    </row>
    <row r="50" spans="1:8" ht="21" customHeight="1" x14ac:dyDescent="0.25">
      <c r="A50" s="53"/>
      <c r="B50" s="65"/>
      <c r="C50" s="71"/>
      <c r="D50" s="71"/>
      <c r="E50" s="71"/>
      <c r="F50" s="71"/>
      <c r="G50" s="71"/>
      <c r="H50" s="71"/>
    </row>
    <row r="51" spans="1:8" ht="21" customHeight="1" x14ac:dyDescent="0.25">
      <c r="A51" s="53"/>
      <c r="B51" s="65"/>
      <c r="C51" s="71"/>
      <c r="D51" s="71"/>
      <c r="E51" s="71"/>
      <c r="F51" s="71"/>
      <c r="G51" s="71"/>
      <c r="H51" s="71"/>
    </row>
    <row r="52" spans="1:8" ht="21" customHeight="1" x14ac:dyDescent="0.25">
      <c r="A52" s="53"/>
      <c r="B52" s="65"/>
      <c r="C52" s="71"/>
      <c r="D52" s="71"/>
      <c r="E52" s="71"/>
      <c r="F52" s="71"/>
      <c r="G52" s="71"/>
      <c r="H52" s="71"/>
    </row>
    <row r="53" spans="1:8" ht="21" customHeight="1" x14ac:dyDescent="0.25">
      <c r="A53" s="53"/>
      <c r="B53" s="65"/>
      <c r="C53" s="71"/>
      <c r="D53" s="71"/>
      <c r="E53" s="71"/>
      <c r="F53" s="71"/>
      <c r="G53" s="71"/>
      <c r="H53" s="71"/>
    </row>
    <row r="54" spans="1:8" ht="21" customHeight="1" x14ac:dyDescent="0.25">
      <c r="A54" s="53"/>
      <c r="B54" s="65"/>
      <c r="C54" s="71"/>
      <c r="D54" s="71"/>
      <c r="E54" s="71"/>
      <c r="F54" s="71"/>
      <c r="G54" s="71"/>
      <c r="H54" s="71"/>
    </row>
    <row r="55" spans="1:8" ht="21" customHeight="1" x14ac:dyDescent="0.25">
      <c r="A55" s="192" t="s">
        <v>400</v>
      </c>
      <c r="B55" s="192"/>
      <c r="C55" s="192"/>
      <c r="D55" s="192"/>
      <c r="E55" s="192"/>
      <c r="F55" s="192"/>
      <c r="G55" s="192"/>
      <c r="H55" s="192"/>
    </row>
    <row r="56" spans="1:8" ht="21" customHeight="1" x14ac:dyDescent="0.25">
      <c r="A56" s="55"/>
      <c r="B56" s="55"/>
      <c r="C56" s="55"/>
      <c r="D56" s="55"/>
      <c r="E56" s="55"/>
      <c r="F56" s="55"/>
      <c r="G56" s="55"/>
    </row>
    <row r="57" spans="1:8" ht="21" customHeight="1" x14ac:dyDescent="0.25">
      <c r="A57" s="53"/>
      <c r="B57" s="53"/>
      <c r="C57" s="57" t="s">
        <v>403</v>
      </c>
      <c r="D57" s="55" t="s">
        <v>11</v>
      </c>
      <c r="E57" s="57" t="s">
        <v>404</v>
      </c>
      <c r="F57" s="58" t="s">
        <v>11</v>
      </c>
      <c r="G57" s="59" t="s">
        <v>9</v>
      </c>
      <c r="H57" s="60" t="s">
        <v>10</v>
      </c>
    </row>
    <row r="58" spans="1:8" ht="21" customHeight="1" x14ac:dyDescent="0.25">
      <c r="A58" s="53"/>
      <c r="B58" s="53"/>
      <c r="C58" s="57" t="s">
        <v>11</v>
      </c>
      <c r="D58" s="57" t="s">
        <v>405</v>
      </c>
      <c r="E58" s="57" t="s">
        <v>406</v>
      </c>
      <c r="F58" s="61" t="s">
        <v>14</v>
      </c>
      <c r="G58" s="59" t="s">
        <v>407</v>
      </c>
      <c r="H58" s="62" t="s">
        <v>408</v>
      </c>
    </row>
    <row r="59" spans="1:8" ht="21" customHeight="1" x14ac:dyDescent="0.25">
      <c r="A59" s="53"/>
      <c r="B59" s="53"/>
      <c r="C59" s="56" t="s">
        <v>13</v>
      </c>
      <c r="D59" s="56" t="s">
        <v>780</v>
      </c>
      <c r="E59" s="56" t="s">
        <v>780</v>
      </c>
      <c r="F59" s="63" t="s">
        <v>409</v>
      </c>
      <c r="G59" s="59" t="s">
        <v>409</v>
      </c>
      <c r="H59" s="64" t="s">
        <v>410</v>
      </c>
    </row>
    <row r="60" spans="1:8" ht="21" customHeight="1" x14ac:dyDescent="0.25">
      <c r="A60" s="53"/>
      <c r="B60" s="53"/>
      <c r="C60" s="57"/>
      <c r="D60" s="57"/>
      <c r="E60" s="57"/>
      <c r="F60" s="55"/>
      <c r="G60" s="55"/>
      <c r="H60" s="55"/>
    </row>
    <row r="61" spans="1:8" ht="21" customHeight="1" x14ac:dyDescent="0.25">
      <c r="A61" s="65" t="s">
        <v>450</v>
      </c>
      <c r="B61" s="53"/>
      <c r="C61" s="53"/>
      <c r="D61" s="53"/>
      <c r="E61" s="53"/>
      <c r="F61" s="53"/>
      <c r="G61" s="53"/>
      <c r="H61" s="53"/>
    </row>
    <row r="62" spans="1:8" ht="21" customHeight="1" x14ac:dyDescent="0.25">
      <c r="A62" s="53" t="s">
        <v>451</v>
      </c>
      <c r="B62" s="53" t="s">
        <v>452</v>
      </c>
      <c r="C62" s="72">
        <v>0</v>
      </c>
      <c r="D62" s="67">
        <v>0</v>
      </c>
      <c r="E62" s="67">
        <v>0</v>
      </c>
      <c r="F62" s="67">
        <v>9000</v>
      </c>
      <c r="G62" s="68">
        <v>0</v>
      </c>
      <c r="H62" s="67">
        <v>0</v>
      </c>
    </row>
    <row r="63" spans="1:8" ht="21" customHeight="1" x14ac:dyDescent="0.25">
      <c r="A63" s="53" t="s">
        <v>453</v>
      </c>
      <c r="B63" s="53" t="s">
        <v>454</v>
      </c>
      <c r="C63" s="53"/>
      <c r="D63" s="67"/>
      <c r="E63" s="67"/>
      <c r="F63" s="67"/>
      <c r="G63" s="68"/>
      <c r="H63" s="67"/>
    </row>
    <row r="64" spans="1:8" ht="21" customHeight="1" x14ac:dyDescent="0.25">
      <c r="A64" s="53" t="s">
        <v>455</v>
      </c>
      <c r="B64" s="53" t="s">
        <v>456</v>
      </c>
      <c r="C64" s="53"/>
      <c r="D64" s="67"/>
      <c r="E64" s="67"/>
      <c r="F64" s="67"/>
      <c r="G64" s="68"/>
      <c r="H64" s="67"/>
    </row>
    <row r="65" spans="1:8" ht="21" customHeight="1" x14ac:dyDescent="0.25">
      <c r="A65" s="53" t="s">
        <v>457</v>
      </c>
      <c r="B65" s="53" t="s">
        <v>458</v>
      </c>
      <c r="C65" s="67">
        <v>9000</v>
      </c>
      <c r="D65" s="67">
        <v>8000</v>
      </c>
      <c r="E65" s="67">
        <v>6552.75</v>
      </c>
      <c r="F65" s="67"/>
      <c r="G65" s="68">
        <v>8200</v>
      </c>
      <c r="H65" s="67">
        <v>8200</v>
      </c>
    </row>
    <row r="66" spans="1:8" ht="21" customHeight="1" x14ac:dyDescent="0.25">
      <c r="A66" s="53" t="s">
        <v>459</v>
      </c>
      <c r="B66" s="53" t="s">
        <v>460</v>
      </c>
      <c r="C66" s="67"/>
      <c r="D66" s="67"/>
      <c r="E66" s="67"/>
      <c r="F66" s="67"/>
      <c r="G66" s="68"/>
      <c r="H66" s="67"/>
    </row>
    <row r="67" spans="1:8" ht="21" customHeight="1" x14ac:dyDescent="0.4">
      <c r="A67" s="53"/>
      <c r="B67" s="53" t="s">
        <v>461</v>
      </c>
      <c r="C67" s="73">
        <v>0</v>
      </c>
      <c r="D67" s="73">
        <v>0</v>
      </c>
      <c r="E67" s="73">
        <v>0</v>
      </c>
      <c r="F67" s="73">
        <v>0</v>
      </c>
      <c r="G67" s="73">
        <v>0</v>
      </c>
      <c r="H67" s="73">
        <v>0</v>
      </c>
    </row>
    <row r="68" spans="1:8" ht="21" customHeight="1" x14ac:dyDescent="0.25">
      <c r="A68" s="53"/>
      <c r="B68" s="65" t="s">
        <v>27</v>
      </c>
      <c r="C68" s="71">
        <f>SUM(C62:C67)</f>
        <v>9000</v>
      </c>
      <c r="D68" s="71">
        <f>SUM(D62:D67)</f>
        <v>8000</v>
      </c>
      <c r="E68" s="71">
        <f>SUM(E62:E67)</f>
        <v>6552.75</v>
      </c>
      <c r="F68" s="71">
        <f>SUM(F62:F66)</f>
        <v>9000</v>
      </c>
      <c r="G68" s="71">
        <f>SUM(G62:G67)</f>
        <v>8200</v>
      </c>
      <c r="H68" s="71">
        <v>8200</v>
      </c>
    </row>
    <row r="69" spans="1:8" ht="21" customHeight="1" x14ac:dyDescent="0.25">
      <c r="A69" s="65" t="s">
        <v>155</v>
      </c>
      <c r="B69" s="53"/>
      <c r="C69" s="53"/>
      <c r="D69" s="53"/>
      <c r="E69" s="53"/>
      <c r="F69" s="53"/>
      <c r="G69" s="53"/>
      <c r="H69" s="53"/>
    </row>
    <row r="70" spans="1:8" ht="21" customHeight="1" x14ac:dyDescent="0.25">
      <c r="A70" s="53" t="s">
        <v>462</v>
      </c>
      <c r="B70" s="53" t="s">
        <v>463</v>
      </c>
      <c r="C70" s="53"/>
      <c r="D70" s="53"/>
      <c r="E70" s="53"/>
      <c r="F70" s="53"/>
      <c r="G70" s="53"/>
      <c r="H70" s="53"/>
    </row>
    <row r="71" spans="1:8" ht="21" customHeight="1" x14ac:dyDescent="0.25">
      <c r="A71" s="53" t="s">
        <v>464</v>
      </c>
      <c r="B71" s="53" t="s">
        <v>465</v>
      </c>
      <c r="C71" s="53"/>
      <c r="D71" s="53"/>
      <c r="E71" s="53"/>
      <c r="F71" s="53"/>
      <c r="G71" s="53"/>
      <c r="H71" s="53"/>
    </row>
    <row r="72" spans="1:8" ht="21" customHeight="1" x14ac:dyDescent="0.25">
      <c r="A72" s="53" t="s">
        <v>466</v>
      </c>
      <c r="B72" s="53" t="s">
        <v>467</v>
      </c>
      <c r="C72" s="53"/>
      <c r="D72" s="53"/>
      <c r="E72" s="53"/>
      <c r="F72" s="53"/>
      <c r="G72" s="53"/>
      <c r="H72" s="53"/>
    </row>
    <row r="73" spans="1:8" ht="21" customHeight="1" x14ac:dyDescent="0.25">
      <c r="A73" s="53" t="s">
        <v>468</v>
      </c>
      <c r="B73" s="53" t="s">
        <v>469</v>
      </c>
      <c r="C73" s="53"/>
      <c r="D73" s="53"/>
      <c r="E73" s="53"/>
      <c r="F73" s="53"/>
      <c r="G73" s="53"/>
      <c r="H73" s="53"/>
    </row>
    <row r="74" spans="1:8" ht="21" customHeight="1" x14ac:dyDescent="0.25">
      <c r="A74" s="53"/>
      <c r="B74" s="65" t="s">
        <v>27</v>
      </c>
      <c r="C74" s="53"/>
      <c r="D74" s="53"/>
      <c r="E74" s="53"/>
      <c r="F74" s="53"/>
      <c r="G74" s="53"/>
      <c r="H74" s="53"/>
    </row>
    <row r="75" spans="1:8" ht="21" customHeight="1" x14ac:dyDescent="0.25">
      <c r="A75" s="65" t="s">
        <v>189</v>
      </c>
      <c r="B75" s="53"/>
      <c r="C75" s="53"/>
      <c r="D75" s="53"/>
      <c r="E75" s="53"/>
      <c r="F75" s="53"/>
      <c r="G75" s="53"/>
      <c r="H75" s="53"/>
    </row>
    <row r="76" spans="1:8" ht="21" customHeight="1" x14ac:dyDescent="0.25">
      <c r="A76" s="53" t="s">
        <v>470</v>
      </c>
      <c r="B76" s="53" t="s">
        <v>471</v>
      </c>
      <c r="C76" s="53"/>
      <c r="D76" s="53"/>
      <c r="E76" s="53"/>
      <c r="F76" s="53"/>
      <c r="G76" s="53"/>
      <c r="H76" s="53"/>
    </row>
    <row r="77" spans="1:8" ht="21" customHeight="1" x14ac:dyDescent="0.25">
      <c r="A77" s="53" t="s">
        <v>472</v>
      </c>
      <c r="B77" s="53" t="s">
        <v>473</v>
      </c>
      <c r="C77" s="53"/>
      <c r="D77" s="53"/>
      <c r="E77" s="53"/>
      <c r="F77" s="53"/>
      <c r="G77" s="53"/>
      <c r="H77" s="53"/>
    </row>
    <row r="78" spans="1:8" ht="21" customHeight="1" x14ac:dyDescent="0.25">
      <c r="A78" s="53" t="s">
        <v>474</v>
      </c>
      <c r="B78" s="53" t="s">
        <v>475</v>
      </c>
      <c r="C78" s="53"/>
      <c r="D78" s="53"/>
      <c r="E78" s="53"/>
      <c r="F78" s="53"/>
      <c r="G78" s="53"/>
      <c r="H78" s="53"/>
    </row>
    <row r="79" spans="1:8" ht="21" customHeight="1" x14ac:dyDescent="0.25">
      <c r="A79" s="53"/>
      <c r="B79" s="65" t="s">
        <v>27</v>
      </c>
      <c r="C79" s="53"/>
      <c r="D79" s="53"/>
      <c r="E79" s="53"/>
      <c r="F79" s="53"/>
      <c r="G79" s="53"/>
      <c r="H79" s="53"/>
    </row>
    <row r="80" spans="1:8" ht="21" customHeight="1" x14ac:dyDescent="0.25">
      <c r="A80" s="65" t="s">
        <v>211</v>
      </c>
      <c r="B80" s="53"/>
      <c r="C80" s="53"/>
      <c r="D80" s="53"/>
      <c r="E80" s="53"/>
      <c r="F80" s="53"/>
      <c r="G80" s="53"/>
      <c r="H80" s="53"/>
    </row>
    <row r="81" spans="1:8" ht="21" customHeight="1" x14ac:dyDescent="0.25">
      <c r="A81" s="53" t="s">
        <v>476</v>
      </c>
      <c r="B81" s="53" t="s">
        <v>477</v>
      </c>
      <c r="C81" s="53"/>
      <c r="D81" s="53"/>
      <c r="E81" s="53"/>
      <c r="F81" s="53"/>
      <c r="G81" s="53"/>
      <c r="H81" s="53"/>
    </row>
    <row r="82" spans="1:8" ht="21" customHeight="1" x14ac:dyDescent="0.25">
      <c r="A82" s="53" t="s">
        <v>478</v>
      </c>
      <c r="B82" s="53" t="s">
        <v>479</v>
      </c>
      <c r="C82" s="53"/>
      <c r="D82" s="53"/>
      <c r="E82" s="53"/>
      <c r="F82" s="53"/>
      <c r="G82" s="53"/>
      <c r="H82" s="53"/>
    </row>
    <row r="83" spans="1:8" ht="21" customHeight="1" x14ac:dyDescent="0.25">
      <c r="A83" s="53" t="s">
        <v>480</v>
      </c>
      <c r="B83" s="53" t="s">
        <v>481</v>
      </c>
      <c r="C83" s="53"/>
      <c r="D83" s="53"/>
      <c r="E83" s="53"/>
      <c r="F83" s="53"/>
      <c r="G83" s="53"/>
      <c r="H83" s="53"/>
    </row>
    <row r="84" spans="1:8" ht="21" customHeight="1" x14ac:dyDescent="0.25">
      <c r="A84" s="53" t="s">
        <v>482</v>
      </c>
      <c r="B84" s="53" t="s">
        <v>483</v>
      </c>
      <c r="C84" s="53"/>
      <c r="D84" s="53"/>
      <c r="E84" s="53"/>
      <c r="F84" s="53"/>
      <c r="G84" s="53"/>
      <c r="H84" s="53"/>
    </row>
    <row r="85" spans="1:8" ht="21" customHeight="1" x14ac:dyDescent="0.4">
      <c r="A85" s="53" t="s">
        <v>484</v>
      </c>
      <c r="B85" s="53" t="s">
        <v>485</v>
      </c>
      <c r="C85" s="73">
        <v>0</v>
      </c>
      <c r="D85" s="73">
        <v>0</v>
      </c>
      <c r="E85" s="73">
        <v>0</v>
      </c>
      <c r="F85" s="73">
        <v>0</v>
      </c>
      <c r="G85" s="73">
        <v>0</v>
      </c>
      <c r="H85" s="73">
        <v>0</v>
      </c>
    </row>
    <row r="86" spans="1:8" ht="21" customHeight="1" x14ac:dyDescent="0.25">
      <c r="A86" s="53"/>
      <c r="B86" s="65" t="s">
        <v>27</v>
      </c>
      <c r="C86" s="71">
        <f>SUM(C85)</f>
        <v>0</v>
      </c>
      <c r="D86" s="71">
        <f>SUM(D85)</f>
        <v>0</v>
      </c>
      <c r="E86" s="71">
        <f>SUM(E85)</f>
        <v>0</v>
      </c>
      <c r="F86" s="71">
        <f>SUM(F81:F85)</f>
        <v>0</v>
      </c>
      <c r="G86" s="71">
        <v>0</v>
      </c>
      <c r="H86" s="71">
        <f>SUM(H81:H85)</f>
        <v>0</v>
      </c>
    </row>
    <row r="87" spans="1:8" ht="21" customHeight="1" x14ac:dyDescent="0.25">
      <c r="A87" s="65" t="s">
        <v>249</v>
      </c>
      <c r="B87" s="53"/>
      <c r="C87" s="53"/>
      <c r="D87" s="53"/>
      <c r="E87" s="53"/>
      <c r="F87" s="53"/>
      <c r="G87" s="53"/>
      <c r="H87" s="53"/>
    </row>
    <row r="88" spans="1:8" ht="21" customHeight="1" x14ac:dyDescent="0.25">
      <c r="A88" s="53" t="s">
        <v>486</v>
      </c>
      <c r="B88" s="53" t="s">
        <v>487</v>
      </c>
      <c r="C88" s="53"/>
      <c r="D88" s="53"/>
      <c r="E88" s="53"/>
      <c r="F88" s="53"/>
      <c r="G88" s="53"/>
      <c r="H88" s="53"/>
    </row>
    <row r="89" spans="1:8" ht="21" customHeight="1" x14ac:dyDescent="0.25">
      <c r="A89" s="53" t="s">
        <v>488</v>
      </c>
      <c r="B89" s="53" t="s">
        <v>489</v>
      </c>
      <c r="C89" s="53"/>
      <c r="D89" s="53"/>
      <c r="E89" s="53"/>
      <c r="F89" s="53"/>
      <c r="G89" s="53"/>
      <c r="H89" s="53"/>
    </row>
    <row r="90" spans="1:8" ht="21" customHeight="1" x14ac:dyDescent="0.25">
      <c r="A90" s="53" t="s">
        <v>490</v>
      </c>
      <c r="B90" s="53" t="s">
        <v>491</v>
      </c>
      <c r="C90" s="53"/>
      <c r="D90" s="53"/>
      <c r="E90" s="53"/>
      <c r="F90" s="53"/>
      <c r="G90" s="53"/>
      <c r="H90" s="53"/>
    </row>
    <row r="91" spans="1:8" ht="21" customHeight="1" x14ac:dyDescent="0.25">
      <c r="A91" s="53" t="s">
        <v>492</v>
      </c>
      <c r="B91" s="53" t="s">
        <v>493</v>
      </c>
      <c r="C91" s="53"/>
      <c r="D91" s="53"/>
      <c r="E91" s="53"/>
      <c r="F91" s="53"/>
      <c r="G91" s="53"/>
      <c r="H91" s="53"/>
    </row>
    <row r="92" spans="1:8" ht="21" customHeight="1" x14ac:dyDescent="0.25">
      <c r="A92" s="53" t="s">
        <v>494</v>
      </c>
      <c r="B92" s="53" t="s">
        <v>495</v>
      </c>
      <c r="C92" s="53"/>
      <c r="D92" s="53"/>
      <c r="E92" s="53"/>
      <c r="F92" s="53"/>
      <c r="G92" s="53"/>
      <c r="H92" s="53"/>
    </row>
    <row r="93" spans="1:8" ht="21" customHeight="1" x14ac:dyDescent="0.25">
      <c r="A93" s="53" t="s">
        <v>496</v>
      </c>
      <c r="B93" s="53" t="s">
        <v>497</v>
      </c>
      <c r="C93" s="67"/>
      <c r="D93" s="67"/>
      <c r="E93" s="67"/>
      <c r="F93" s="67"/>
      <c r="G93" s="67"/>
      <c r="H93" s="67"/>
    </row>
    <row r="94" spans="1:8" ht="21" customHeight="1" x14ac:dyDescent="0.25">
      <c r="A94" s="65"/>
      <c r="B94" s="65" t="s">
        <v>27</v>
      </c>
      <c r="C94" s="71"/>
      <c r="D94" s="71"/>
      <c r="E94" s="71"/>
      <c r="F94" s="71"/>
      <c r="G94" s="71"/>
      <c r="H94" s="71"/>
    </row>
    <row r="95" spans="1:8" ht="21" customHeight="1" x14ac:dyDescent="0.25">
      <c r="A95" s="65" t="s">
        <v>269</v>
      </c>
      <c r="B95" s="65"/>
      <c r="C95" s="53"/>
      <c r="D95" s="53"/>
      <c r="E95" s="53"/>
      <c r="F95" s="53"/>
      <c r="G95" s="53"/>
      <c r="H95" s="53"/>
    </row>
    <row r="96" spans="1:8" ht="21" customHeight="1" x14ac:dyDescent="0.25">
      <c r="A96" s="53" t="s">
        <v>498</v>
      </c>
      <c r="B96" s="53" t="s">
        <v>499</v>
      </c>
      <c r="C96" s="67">
        <v>0</v>
      </c>
      <c r="D96" s="67">
        <v>50</v>
      </c>
      <c r="E96" s="67">
        <v>50</v>
      </c>
      <c r="F96" s="67">
        <v>0</v>
      </c>
      <c r="G96" s="68">
        <v>0</v>
      </c>
      <c r="H96" s="67">
        <v>0</v>
      </c>
    </row>
    <row r="97" spans="1:8" ht="21" customHeight="1" x14ac:dyDescent="0.25">
      <c r="A97" s="53" t="s">
        <v>500</v>
      </c>
      <c r="B97" s="53" t="s">
        <v>501</v>
      </c>
      <c r="C97" s="67">
        <v>0</v>
      </c>
      <c r="D97" s="67">
        <v>0</v>
      </c>
      <c r="E97" s="67">
        <v>0</v>
      </c>
      <c r="F97" s="67">
        <v>0</v>
      </c>
      <c r="G97" s="68">
        <v>0</v>
      </c>
      <c r="H97" s="67">
        <v>0</v>
      </c>
    </row>
    <row r="98" spans="1:8" ht="21" customHeight="1" x14ac:dyDescent="0.25">
      <c r="A98" s="53" t="s">
        <v>502</v>
      </c>
      <c r="B98" s="53" t="s">
        <v>503</v>
      </c>
      <c r="C98" s="53"/>
      <c r="D98" s="53"/>
      <c r="E98" s="67"/>
      <c r="F98" s="53"/>
      <c r="G98" s="74"/>
      <c r="H98" s="53"/>
    </row>
    <row r="99" spans="1:8" ht="21" customHeight="1" x14ac:dyDescent="0.25">
      <c r="A99" s="53" t="s">
        <v>504</v>
      </c>
      <c r="B99" s="53" t="s">
        <v>505</v>
      </c>
      <c r="C99" s="53"/>
      <c r="D99" s="53"/>
      <c r="E99" s="67"/>
      <c r="F99" s="53"/>
      <c r="G99" s="74"/>
      <c r="H99" s="53"/>
    </row>
    <row r="100" spans="1:8" ht="21" customHeight="1" x14ac:dyDescent="0.25">
      <c r="A100" s="53"/>
      <c r="B100" s="53" t="s">
        <v>506</v>
      </c>
      <c r="C100" s="53"/>
      <c r="D100" s="53"/>
      <c r="E100" s="67"/>
      <c r="F100" s="53"/>
      <c r="G100" s="74"/>
      <c r="H100" s="53"/>
    </row>
    <row r="101" spans="1:8" ht="21" customHeight="1" x14ac:dyDescent="0.25">
      <c r="A101" s="53" t="s">
        <v>507</v>
      </c>
      <c r="B101" s="53" t="s">
        <v>508</v>
      </c>
      <c r="C101" s="53"/>
      <c r="D101" s="53"/>
      <c r="E101" s="67"/>
      <c r="F101" s="53"/>
      <c r="G101" s="74"/>
      <c r="H101" s="53"/>
    </row>
    <row r="102" spans="1:8" ht="21" customHeight="1" x14ac:dyDescent="0.25">
      <c r="A102" s="53"/>
      <c r="B102" s="53" t="s">
        <v>509</v>
      </c>
      <c r="C102" s="53"/>
      <c r="D102" s="53"/>
      <c r="E102" s="53"/>
      <c r="F102" s="53"/>
      <c r="G102" s="74"/>
      <c r="H102" s="53"/>
    </row>
    <row r="103" spans="1:8" ht="21" customHeight="1" x14ac:dyDescent="0.25">
      <c r="A103" s="53" t="s">
        <v>510</v>
      </c>
      <c r="B103" s="53" t="s">
        <v>511</v>
      </c>
      <c r="C103" s="72">
        <v>400</v>
      </c>
      <c r="D103" s="72">
        <v>400</v>
      </c>
      <c r="E103" s="72">
        <v>0</v>
      </c>
      <c r="F103" s="72"/>
      <c r="G103" s="75">
        <v>0</v>
      </c>
      <c r="H103" s="72">
        <v>0</v>
      </c>
    </row>
    <row r="104" spans="1:8" ht="21" customHeight="1" x14ac:dyDescent="0.4">
      <c r="A104" s="53" t="s">
        <v>512</v>
      </c>
      <c r="B104" s="53" t="s">
        <v>513</v>
      </c>
      <c r="C104" s="73">
        <v>0</v>
      </c>
      <c r="D104" s="73">
        <v>0</v>
      </c>
      <c r="E104" s="73">
        <v>0</v>
      </c>
      <c r="F104" s="73">
        <v>400</v>
      </c>
      <c r="G104" s="73">
        <v>0</v>
      </c>
      <c r="H104" s="73">
        <v>0</v>
      </c>
    </row>
    <row r="105" spans="1:8" ht="21" customHeight="1" x14ac:dyDescent="0.25">
      <c r="A105" s="53"/>
      <c r="B105" s="65" t="s">
        <v>27</v>
      </c>
      <c r="C105" s="76">
        <f t="shared" ref="C105:G105" si="0">SUM(C96:C104)</f>
        <v>400</v>
      </c>
      <c r="D105" s="76">
        <f t="shared" si="0"/>
        <v>450</v>
      </c>
      <c r="E105" s="76">
        <f t="shared" si="0"/>
        <v>50</v>
      </c>
      <c r="F105" s="76">
        <f t="shared" si="0"/>
        <v>400</v>
      </c>
      <c r="G105" s="76">
        <f t="shared" si="0"/>
        <v>0</v>
      </c>
      <c r="H105" s="76">
        <f>SUM(H96:H104)</f>
        <v>0</v>
      </c>
    </row>
    <row r="106" spans="1:8" ht="21" customHeight="1" x14ac:dyDescent="0.25">
      <c r="A106" s="53"/>
      <c r="B106" s="65"/>
      <c r="C106" s="76"/>
      <c r="D106" s="76"/>
      <c r="E106" s="76"/>
      <c r="F106" s="76"/>
      <c r="G106" s="76"/>
      <c r="H106" s="76"/>
    </row>
    <row r="107" spans="1:8" ht="21" customHeight="1" x14ac:dyDescent="0.25">
      <c r="A107" s="53"/>
      <c r="B107" s="65"/>
      <c r="C107" s="76"/>
      <c r="D107" s="76"/>
      <c r="E107" s="76"/>
      <c r="F107" s="76"/>
      <c r="G107" s="76"/>
      <c r="H107" s="76"/>
    </row>
    <row r="108" spans="1:8" ht="21" customHeight="1" x14ac:dyDescent="0.25">
      <c r="A108" s="53"/>
      <c r="B108" s="65"/>
      <c r="C108" s="76"/>
      <c r="D108" s="76"/>
      <c r="E108" s="76"/>
      <c r="F108" s="76"/>
      <c r="G108" s="76"/>
      <c r="H108" s="76"/>
    </row>
    <row r="109" spans="1:8" ht="21" customHeight="1" x14ac:dyDescent="0.25">
      <c r="A109" s="192" t="s">
        <v>400</v>
      </c>
      <c r="B109" s="192"/>
      <c r="C109" s="192"/>
      <c r="D109" s="192"/>
      <c r="E109" s="192"/>
      <c r="F109" s="192"/>
      <c r="G109" s="192"/>
      <c r="H109" s="192"/>
    </row>
    <row r="110" spans="1:8" ht="21" customHeight="1" x14ac:dyDescent="0.25">
      <c r="A110" s="53"/>
      <c r="B110" s="53"/>
      <c r="C110" s="53"/>
      <c r="D110" s="53"/>
      <c r="E110" s="53"/>
      <c r="F110" s="53"/>
      <c r="G110" s="53"/>
    </row>
    <row r="111" spans="1:8" ht="21" customHeight="1" x14ac:dyDescent="0.25">
      <c r="A111" s="53"/>
      <c r="B111" s="53"/>
      <c r="C111" s="57" t="s">
        <v>403</v>
      </c>
      <c r="D111" s="55" t="s">
        <v>11</v>
      </c>
      <c r="E111" s="57" t="s">
        <v>404</v>
      </c>
      <c r="F111" s="58" t="s">
        <v>11</v>
      </c>
      <c r="G111" s="59" t="s">
        <v>9</v>
      </c>
      <c r="H111" s="60" t="s">
        <v>10</v>
      </c>
    </row>
    <row r="112" spans="1:8" ht="21" customHeight="1" x14ac:dyDescent="0.25">
      <c r="A112" s="53"/>
      <c r="B112" s="53"/>
      <c r="C112" s="57" t="s">
        <v>11</v>
      </c>
      <c r="D112" s="57" t="s">
        <v>405</v>
      </c>
      <c r="E112" s="57" t="s">
        <v>406</v>
      </c>
      <c r="F112" s="61" t="s">
        <v>14</v>
      </c>
      <c r="G112" s="59" t="s">
        <v>407</v>
      </c>
      <c r="H112" s="62" t="s">
        <v>408</v>
      </c>
    </row>
    <row r="113" spans="1:8" ht="21" customHeight="1" x14ac:dyDescent="0.25">
      <c r="A113" s="53"/>
      <c r="B113" s="53"/>
      <c r="C113" s="56" t="s">
        <v>13</v>
      </c>
      <c r="D113" s="56" t="s">
        <v>780</v>
      </c>
      <c r="E113" s="56" t="s">
        <v>780</v>
      </c>
      <c r="F113" s="63" t="s">
        <v>409</v>
      </c>
      <c r="G113" s="59" t="s">
        <v>409</v>
      </c>
      <c r="H113" s="64" t="s">
        <v>410</v>
      </c>
    </row>
    <row r="114" spans="1:8" ht="21" customHeight="1" x14ac:dyDescent="0.25">
      <c r="A114" s="65" t="s">
        <v>514</v>
      </c>
      <c r="B114" s="53"/>
      <c r="C114" s="53"/>
      <c r="D114" s="53"/>
      <c r="E114" s="53"/>
      <c r="F114" s="53"/>
      <c r="G114" s="53"/>
      <c r="H114" s="53"/>
    </row>
    <row r="115" spans="1:8" ht="21" customHeight="1" x14ac:dyDescent="0.25">
      <c r="A115" s="53" t="s">
        <v>515</v>
      </c>
      <c r="B115" s="53" t="s">
        <v>516</v>
      </c>
      <c r="C115" s="67"/>
      <c r="D115" s="67"/>
      <c r="E115" s="67"/>
      <c r="F115" s="67"/>
      <c r="G115" s="67"/>
      <c r="H115" s="67"/>
    </row>
    <row r="116" spans="1:8" ht="21" customHeight="1" x14ac:dyDescent="0.25">
      <c r="A116" s="53"/>
      <c r="B116" s="53" t="s">
        <v>517</v>
      </c>
      <c r="C116" s="67"/>
      <c r="D116" s="67"/>
      <c r="E116" s="67"/>
      <c r="F116" s="67"/>
      <c r="G116" s="67"/>
      <c r="H116" s="67"/>
    </row>
    <row r="117" spans="1:8" ht="21" customHeight="1" x14ac:dyDescent="0.25">
      <c r="A117" s="53" t="s">
        <v>518</v>
      </c>
      <c r="B117" s="53" t="s">
        <v>519</v>
      </c>
      <c r="C117" s="67">
        <v>14141</v>
      </c>
      <c r="D117" s="67">
        <v>14426</v>
      </c>
      <c r="E117" s="67">
        <v>0</v>
      </c>
      <c r="F117" s="67">
        <v>13822</v>
      </c>
      <c r="G117" s="68">
        <v>15000</v>
      </c>
      <c r="H117" s="68">
        <v>15000</v>
      </c>
    </row>
    <row r="118" spans="1:8" ht="21" customHeight="1" x14ac:dyDescent="0.25">
      <c r="A118" s="53"/>
      <c r="B118" s="53" t="s">
        <v>520</v>
      </c>
      <c r="C118" s="67"/>
      <c r="D118" s="67"/>
      <c r="E118" s="69"/>
      <c r="F118" s="67"/>
      <c r="G118" s="68"/>
      <c r="H118" s="67"/>
    </row>
    <row r="119" spans="1:8" ht="21" customHeight="1" x14ac:dyDescent="0.25">
      <c r="A119" s="53" t="s">
        <v>521</v>
      </c>
      <c r="B119" s="53" t="s">
        <v>522</v>
      </c>
      <c r="C119" s="67"/>
      <c r="D119" s="67"/>
      <c r="E119" s="67"/>
      <c r="F119" s="67"/>
      <c r="G119" s="68"/>
      <c r="H119" s="67"/>
    </row>
    <row r="120" spans="1:8" ht="21" customHeight="1" x14ac:dyDescent="0.25">
      <c r="A120" s="53"/>
      <c r="B120" s="53" t="s">
        <v>523</v>
      </c>
      <c r="C120" s="67"/>
      <c r="D120" s="67"/>
      <c r="E120" s="67"/>
      <c r="F120" s="67"/>
      <c r="G120" s="68"/>
      <c r="H120" s="67"/>
    </row>
    <row r="121" spans="1:8" ht="21" customHeight="1" x14ac:dyDescent="0.25">
      <c r="A121" s="53" t="s">
        <v>524</v>
      </c>
      <c r="B121" s="53" t="s">
        <v>525</v>
      </c>
      <c r="C121" s="67">
        <v>6000</v>
      </c>
      <c r="D121" s="67">
        <v>6000</v>
      </c>
      <c r="E121" s="68">
        <v>2500</v>
      </c>
      <c r="F121" s="68">
        <v>0</v>
      </c>
      <c r="G121" s="68">
        <v>0</v>
      </c>
      <c r="H121" s="68">
        <v>0</v>
      </c>
    </row>
    <row r="122" spans="1:8" ht="21" customHeight="1" x14ac:dyDescent="0.25">
      <c r="A122" s="53"/>
      <c r="B122" s="53" t="s">
        <v>517</v>
      </c>
      <c r="C122" s="67"/>
      <c r="D122" s="67"/>
      <c r="E122" s="67"/>
      <c r="F122" s="67"/>
      <c r="G122" s="67"/>
      <c r="H122" s="67"/>
    </row>
    <row r="123" spans="1:8" ht="21" customHeight="1" x14ac:dyDescent="0.3">
      <c r="A123" s="53"/>
      <c r="B123" s="77" t="s">
        <v>526</v>
      </c>
      <c r="C123" s="67"/>
      <c r="D123" s="67"/>
      <c r="E123" s="67"/>
      <c r="F123" s="67"/>
      <c r="G123" s="67"/>
      <c r="H123" s="78"/>
    </row>
    <row r="124" spans="1:8" ht="21" customHeight="1" x14ac:dyDescent="0.25">
      <c r="A124" s="53" t="s">
        <v>527</v>
      </c>
      <c r="B124" s="53" t="s">
        <v>528</v>
      </c>
      <c r="C124" s="67"/>
      <c r="D124" s="67"/>
      <c r="E124" s="67"/>
      <c r="F124" s="67"/>
      <c r="G124" s="67"/>
      <c r="H124" s="67"/>
    </row>
    <row r="125" spans="1:8" ht="21" customHeight="1" x14ac:dyDescent="0.25">
      <c r="A125" s="53"/>
      <c r="B125" s="53" t="s">
        <v>517</v>
      </c>
      <c r="C125" s="67"/>
      <c r="D125" s="67"/>
      <c r="E125" s="67"/>
      <c r="F125" s="67"/>
      <c r="G125" s="67"/>
      <c r="H125" s="67"/>
    </row>
    <row r="126" spans="1:8" ht="21" customHeight="1" x14ac:dyDescent="0.25">
      <c r="A126" s="53" t="s">
        <v>529</v>
      </c>
      <c r="B126" s="53" t="s">
        <v>530</v>
      </c>
      <c r="C126" s="67"/>
      <c r="D126" s="67"/>
      <c r="E126" s="67"/>
      <c r="F126" s="67"/>
      <c r="G126" s="67"/>
      <c r="H126" s="67"/>
    </row>
    <row r="127" spans="1:8" ht="21" customHeight="1" x14ac:dyDescent="0.25">
      <c r="A127" s="53"/>
      <c r="B127" s="53" t="s">
        <v>517</v>
      </c>
      <c r="C127" s="67"/>
      <c r="D127" s="67"/>
      <c r="E127" s="67"/>
      <c r="F127" s="67"/>
      <c r="G127" s="67"/>
      <c r="H127" s="67"/>
    </row>
    <row r="128" spans="1:8" ht="21" customHeight="1" x14ac:dyDescent="0.25">
      <c r="A128" s="53" t="s">
        <v>531</v>
      </c>
      <c r="B128" s="53" t="s">
        <v>532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67">
        <v>0</v>
      </c>
    </row>
    <row r="129" spans="1:8" ht="21" customHeight="1" x14ac:dyDescent="0.25">
      <c r="A129" s="53"/>
      <c r="B129" s="53" t="s">
        <v>533</v>
      </c>
      <c r="C129" s="67"/>
      <c r="D129" s="67"/>
      <c r="E129" s="67"/>
      <c r="F129" s="67"/>
      <c r="G129" s="67"/>
      <c r="H129" s="67"/>
    </row>
    <row r="130" spans="1:8" ht="21" customHeight="1" x14ac:dyDescent="0.25">
      <c r="A130" s="53" t="s">
        <v>534</v>
      </c>
      <c r="B130" s="53" t="s">
        <v>535</v>
      </c>
      <c r="C130" s="67"/>
      <c r="D130" s="67"/>
      <c r="E130" s="67"/>
      <c r="F130" s="67"/>
      <c r="G130" s="67"/>
      <c r="H130" s="67"/>
    </row>
    <row r="131" spans="1:8" ht="21" customHeight="1" x14ac:dyDescent="0.25">
      <c r="A131" s="53"/>
      <c r="B131" s="53" t="s">
        <v>536</v>
      </c>
      <c r="C131" s="67">
        <v>30000</v>
      </c>
      <c r="D131" s="67">
        <v>67277</v>
      </c>
      <c r="E131" s="67">
        <v>25050.59</v>
      </c>
      <c r="F131" s="67"/>
      <c r="G131" s="67">
        <v>38000</v>
      </c>
      <c r="H131" s="68">
        <v>38000</v>
      </c>
    </row>
    <row r="132" spans="1:8" ht="21" customHeight="1" x14ac:dyDescent="0.25">
      <c r="A132" s="53"/>
      <c r="B132" s="74" t="s">
        <v>537</v>
      </c>
      <c r="C132" s="67">
        <v>5000</v>
      </c>
      <c r="D132" s="67">
        <v>0</v>
      </c>
      <c r="E132" s="67">
        <v>0</v>
      </c>
      <c r="F132" s="67">
        <v>5000</v>
      </c>
      <c r="G132" s="68">
        <v>5000</v>
      </c>
      <c r="H132" s="67">
        <v>5000</v>
      </c>
    </row>
    <row r="133" spans="1:8" ht="21" customHeight="1" x14ac:dyDescent="0.4">
      <c r="A133" s="53"/>
      <c r="B133" s="74" t="s">
        <v>786</v>
      </c>
      <c r="C133" s="73">
        <v>21277</v>
      </c>
      <c r="D133" s="73">
        <v>0</v>
      </c>
      <c r="E133" s="73">
        <v>0</v>
      </c>
      <c r="F133" s="73">
        <v>21277</v>
      </c>
      <c r="G133" s="73">
        <v>21277</v>
      </c>
      <c r="H133" s="73">
        <v>21277</v>
      </c>
    </row>
    <row r="134" spans="1:8" ht="21" customHeight="1" x14ac:dyDescent="0.25">
      <c r="A134" s="53"/>
      <c r="B134" s="53"/>
      <c r="C134" s="67"/>
      <c r="D134" s="67"/>
      <c r="E134" s="67"/>
      <c r="F134" s="67"/>
      <c r="G134" s="67"/>
      <c r="H134" s="67"/>
    </row>
    <row r="135" spans="1:8" ht="21" customHeight="1" x14ac:dyDescent="0.25">
      <c r="A135" s="53"/>
      <c r="B135" s="65" t="s">
        <v>27</v>
      </c>
      <c r="C135" s="71">
        <f>SUM(C115:C134)</f>
        <v>76418</v>
      </c>
      <c r="D135" s="71">
        <f>SUM(D115:D134)</f>
        <v>87703</v>
      </c>
      <c r="E135" s="71">
        <f>SUM(E115:E134)</f>
        <v>27550.59</v>
      </c>
      <c r="F135" s="71">
        <f>SUM(F115:F133)</f>
        <v>40099</v>
      </c>
      <c r="G135" s="71">
        <f>SUM(G115:G133)</f>
        <v>79277</v>
      </c>
      <c r="H135" s="71">
        <f>SUM(H117:H134)</f>
        <v>79277</v>
      </c>
    </row>
    <row r="136" spans="1:8" ht="21" customHeight="1" x14ac:dyDescent="0.25">
      <c r="A136" s="53"/>
      <c r="B136" s="53"/>
      <c r="C136" s="53"/>
      <c r="D136" s="53"/>
      <c r="E136" s="53"/>
      <c r="F136" s="72"/>
      <c r="G136" s="72"/>
      <c r="H136" s="72"/>
    </row>
    <row r="137" spans="1:8" ht="21" customHeight="1" x14ac:dyDescent="0.25">
      <c r="A137" s="65" t="s">
        <v>538</v>
      </c>
      <c r="B137" s="53"/>
      <c r="C137" s="53"/>
      <c r="D137" s="53"/>
      <c r="E137" s="53"/>
      <c r="F137" s="53"/>
      <c r="G137" s="53"/>
      <c r="H137" s="53"/>
    </row>
    <row r="138" spans="1:8" ht="21" customHeight="1" x14ac:dyDescent="0.25">
      <c r="A138" s="53" t="s">
        <v>539</v>
      </c>
      <c r="B138" s="53" t="s">
        <v>540</v>
      </c>
      <c r="C138" s="67">
        <v>4000</v>
      </c>
      <c r="D138" s="67">
        <v>14000</v>
      </c>
      <c r="E138" s="67">
        <v>6283.92</v>
      </c>
      <c r="F138" s="67">
        <v>100</v>
      </c>
      <c r="G138" s="68">
        <v>8200</v>
      </c>
      <c r="H138" s="68">
        <v>8200</v>
      </c>
    </row>
    <row r="139" spans="1:8" ht="21" customHeight="1" x14ac:dyDescent="0.25">
      <c r="A139" s="53" t="s">
        <v>541</v>
      </c>
      <c r="B139" s="53" t="s">
        <v>542</v>
      </c>
      <c r="C139" s="53"/>
      <c r="D139" s="67"/>
      <c r="E139" s="67"/>
      <c r="F139" s="67"/>
      <c r="G139" s="67"/>
      <c r="H139" s="67"/>
    </row>
    <row r="140" spans="1:8" ht="21" customHeight="1" x14ac:dyDescent="0.25">
      <c r="A140" s="53" t="s">
        <v>543</v>
      </c>
      <c r="B140" s="53" t="s">
        <v>544</v>
      </c>
      <c r="C140" s="53"/>
      <c r="D140" s="67"/>
      <c r="E140" s="67"/>
      <c r="F140" s="67"/>
      <c r="G140" s="67"/>
      <c r="H140" s="67"/>
    </row>
    <row r="141" spans="1:8" ht="21" customHeight="1" x14ac:dyDescent="0.25">
      <c r="A141" s="53"/>
      <c r="B141" s="53" t="s">
        <v>81</v>
      </c>
      <c r="C141" s="53"/>
      <c r="D141" s="67"/>
      <c r="E141" s="67"/>
      <c r="F141" s="67"/>
      <c r="G141" s="67"/>
      <c r="H141" s="67"/>
    </row>
    <row r="142" spans="1:8" ht="21" customHeight="1" x14ac:dyDescent="0.25">
      <c r="A142" s="53" t="s">
        <v>545</v>
      </c>
      <c r="B142" s="53" t="s">
        <v>546</v>
      </c>
      <c r="C142" s="53"/>
      <c r="D142" s="67"/>
      <c r="E142" s="67"/>
      <c r="F142" s="67"/>
      <c r="G142" s="67"/>
      <c r="H142" s="67"/>
    </row>
    <row r="143" spans="1:8" ht="21" customHeight="1" x14ac:dyDescent="0.25">
      <c r="A143" s="53"/>
      <c r="B143" s="53" t="s">
        <v>81</v>
      </c>
      <c r="C143" s="53"/>
      <c r="D143" s="67"/>
      <c r="E143" s="67"/>
      <c r="F143" s="67"/>
      <c r="G143" s="67"/>
      <c r="H143" s="67"/>
    </row>
    <row r="144" spans="1:8" ht="21" customHeight="1" x14ac:dyDescent="0.4">
      <c r="A144" s="53" t="s">
        <v>547</v>
      </c>
      <c r="B144" s="53" t="s">
        <v>548</v>
      </c>
      <c r="C144" s="79">
        <v>0</v>
      </c>
      <c r="D144" s="70">
        <v>0</v>
      </c>
      <c r="E144" s="70">
        <v>0</v>
      </c>
      <c r="F144" s="70">
        <v>0</v>
      </c>
      <c r="G144" s="70">
        <v>0</v>
      </c>
      <c r="H144" s="70">
        <v>0</v>
      </c>
    </row>
    <row r="145" spans="1:8" ht="21" customHeight="1" x14ac:dyDescent="0.25">
      <c r="A145" s="53"/>
      <c r="B145" s="65" t="s">
        <v>27</v>
      </c>
      <c r="C145" s="71">
        <f>(C138)</f>
        <v>4000</v>
      </c>
      <c r="D145" s="71">
        <f>(D138)</f>
        <v>14000</v>
      </c>
      <c r="E145" s="71">
        <f>(E138)</f>
        <v>6283.92</v>
      </c>
      <c r="F145" s="71">
        <f>SUM(F138:F144)</f>
        <v>100</v>
      </c>
      <c r="G145" s="71">
        <f>(G138)</f>
        <v>8200</v>
      </c>
      <c r="H145" s="71">
        <f>SUM(H138:H144)</f>
        <v>8200</v>
      </c>
    </row>
    <row r="146" spans="1:8" ht="21" customHeight="1" x14ac:dyDescent="0.25">
      <c r="A146" s="53"/>
      <c r="B146" s="53"/>
      <c r="C146" s="53"/>
      <c r="D146" s="53"/>
      <c r="E146" s="53"/>
      <c r="F146" s="53"/>
      <c r="G146" s="53"/>
      <c r="H146" s="53"/>
    </row>
    <row r="147" spans="1:8" ht="21" customHeight="1" x14ac:dyDescent="0.25">
      <c r="A147" s="65" t="s">
        <v>549</v>
      </c>
      <c r="B147" s="53"/>
      <c r="C147" s="53"/>
      <c r="D147" s="53"/>
      <c r="E147" s="53"/>
      <c r="F147" s="53"/>
      <c r="G147" s="53"/>
      <c r="H147" s="53"/>
    </row>
    <row r="148" spans="1:8" ht="21" customHeight="1" x14ac:dyDescent="0.25">
      <c r="A148" s="53" t="s">
        <v>550</v>
      </c>
      <c r="B148" s="53" t="s">
        <v>551</v>
      </c>
      <c r="C148" s="67"/>
      <c r="D148" s="67"/>
      <c r="E148" s="67"/>
      <c r="F148" s="67"/>
      <c r="G148" s="67"/>
      <c r="H148" s="67"/>
    </row>
    <row r="149" spans="1:8" ht="21" customHeight="1" x14ac:dyDescent="0.25">
      <c r="A149" s="53"/>
      <c r="B149" s="53" t="s">
        <v>552</v>
      </c>
      <c r="C149" s="67"/>
      <c r="D149" s="67"/>
      <c r="E149" s="67"/>
      <c r="F149" s="67"/>
      <c r="G149" s="67"/>
      <c r="H149" s="67"/>
    </row>
    <row r="150" spans="1:8" ht="21" customHeight="1" x14ac:dyDescent="0.25">
      <c r="A150" s="53" t="s">
        <v>553</v>
      </c>
      <c r="B150" s="53" t="s">
        <v>554</v>
      </c>
      <c r="C150" s="67"/>
      <c r="D150" s="67"/>
      <c r="E150" s="67"/>
      <c r="F150" s="67"/>
      <c r="G150" s="67"/>
      <c r="H150" s="67"/>
    </row>
    <row r="151" spans="1:8" ht="21" customHeight="1" x14ac:dyDescent="0.25">
      <c r="A151" s="53" t="s">
        <v>555</v>
      </c>
      <c r="B151" s="53" t="s">
        <v>556</v>
      </c>
      <c r="C151" s="67"/>
      <c r="D151" s="67"/>
      <c r="E151" s="67"/>
      <c r="F151" s="67"/>
      <c r="G151" s="67"/>
      <c r="H151" s="67"/>
    </row>
    <row r="152" spans="1:8" ht="21" customHeight="1" x14ac:dyDescent="0.25">
      <c r="A152" s="53" t="s">
        <v>557</v>
      </c>
      <c r="B152" s="53" t="s">
        <v>558</v>
      </c>
      <c r="C152" s="67"/>
      <c r="D152" s="67"/>
      <c r="E152" s="67"/>
      <c r="F152" s="67"/>
      <c r="G152" s="67"/>
      <c r="H152" s="67"/>
    </row>
    <row r="153" spans="1:8" ht="21" customHeight="1" x14ac:dyDescent="0.25">
      <c r="A153" s="53"/>
      <c r="B153" s="53" t="s">
        <v>559</v>
      </c>
      <c r="C153" s="67"/>
      <c r="D153" s="67"/>
      <c r="E153" s="67"/>
      <c r="F153" s="67"/>
      <c r="G153" s="67"/>
      <c r="H153" s="67"/>
    </row>
    <row r="154" spans="1:8" ht="21" customHeight="1" x14ac:dyDescent="0.25">
      <c r="A154" s="53" t="s">
        <v>560</v>
      </c>
      <c r="B154" s="74" t="s">
        <v>561</v>
      </c>
      <c r="C154" s="67">
        <v>2400</v>
      </c>
      <c r="D154" s="67">
        <v>3500</v>
      </c>
      <c r="E154" s="67">
        <v>0</v>
      </c>
      <c r="F154" s="67">
        <v>2400</v>
      </c>
      <c r="G154" s="68">
        <v>3500</v>
      </c>
      <c r="H154" s="67">
        <v>3500</v>
      </c>
    </row>
    <row r="155" spans="1:8" ht="21" customHeight="1" x14ac:dyDescent="0.4">
      <c r="A155" s="53" t="s">
        <v>562</v>
      </c>
      <c r="B155" s="74" t="s">
        <v>787</v>
      </c>
      <c r="C155" s="73">
        <v>800</v>
      </c>
      <c r="D155" s="73">
        <v>1000</v>
      </c>
      <c r="E155" s="73">
        <v>1325.4</v>
      </c>
      <c r="F155" s="73">
        <v>800</v>
      </c>
      <c r="G155" s="73">
        <v>1100</v>
      </c>
      <c r="H155" s="73">
        <v>1100</v>
      </c>
    </row>
    <row r="156" spans="1:8" ht="21" customHeight="1" x14ac:dyDescent="0.25">
      <c r="A156" s="53"/>
      <c r="B156" s="65" t="s">
        <v>27</v>
      </c>
      <c r="C156" s="71">
        <f t="shared" ref="C156:G156" si="1">SUM(C148:C155)</f>
        <v>3200</v>
      </c>
      <c r="D156" s="71">
        <f t="shared" si="1"/>
        <v>4500</v>
      </c>
      <c r="E156" s="71">
        <f t="shared" si="1"/>
        <v>1325.4</v>
      </c>
      <c r="F156" s="71">
        <f t="shared" si="1"/>
        <v>3200</v>
      </c>
      <c r="G156" s="71">
        <f t="shared" si="1"/>
        <v>4600</v>
      </c>
      <c r="H156" s="71">
        <f>SUM(H148:H155)</f>
        <v>4600</v>
      </c>
    </row>
    <row r="157" spans="1:8" ht="21" customHeight="1" x14ac:dyDescent="0.25">
      <c r="A157" s="53"/>
      <c r="B157" s="65"/>
      <c r="C157" s="71"/>
      <c r="D157" s="71"/>
      <c r="E157" s="71"/>
      <c r="F157" s="71"/>
      <c r="G157" s="71"/>
      <c r="H157" s="71"/>
    </row>
    <row r="158" spans="1:8" ht="21" customHeight="1" x14ac:dyDescent="0.25">
      <c r="A158" s="53"/>
      <c r="B158" s="65"/>
      <c r="C158" s="71"/>
      <c r="D158" s="71"/>
      <c r="E158" s="71"/>
      <c r="F158" s="71"/>
      <c r="G158" s="71"/>
      <c r="H158" s="71"/>
    </row>
    <row r="159" spans="1:8" ht="21" customHeight="1" x14ac:dyDescent="0.25">
      <c r="A159" s="53"/>
      <c r="B159" s="65"/>
      <c r="C159" s="71"/>
      <c r="D159" s="71"/>
      <c r="E159" s="71"/>
      <c r="F159" s="71"/>
      <c r="G159" s="71"/>
      <c r="H159" s="71"/>
    </row>
    <row r="160" spans="1:8" ht="21" customHeight="1" x14ac:dyDescent="0.25">
      <c r="A160" s="53"/>
      <c r="B160" s="65"/>
      <c r="C160" s="71"/>
      <c r="D160" s="71"/>
      <c r="E160" s="71"/>
      <c r="F160" s="71"/>
      <c r="G160" s="71"/>
      <c r="H160" s="71"/>
    </row>
    <row r="161" spans="1:8" ht="21" customHeight="1" x14ac:dyDescent="0.25">
      <c r="A161" s="53"/>
      <c r="B161" s="65"/>
      <c r="C161" s="71"/>
      <c r="D161" s="71"/>
      <c r="E161" s="71"/>
      <c r="F161" s="71"/>
      <c r="G161" s="71"/>
      <c r="H161" s="71"/>
    </row>
    <row r="162" spans="1:8" ht="21" customHeight="1" x14ac:dyDescent="0.25">
      <c r="A162" s="53"/>
      <c r="B162" s="65"/>
      <c r="C162" s="71"/>
      <c r="D162" s="71"/>
      <c r="E162" s="71"/>
      <c r="F162" s="71"/>
      <c r="G162" s="71"/>
      <c r="H162" s="71"/>
    </row>
    <row r="163" spans="1:8" ht="21" customHeight="1" x14ac:dyDescent="0.25">
      <c r="A163" s="192" t="s">
        <v>400</v>
      </c>
      <c r="B163" s="192"/>
      <c r="C163" s="192"/>
      <c r="D163" s="192"/>
      <c r="E163" s="192"/>
      <c r="F163" s="192"/>
      <c r="G163" s="192"/>
      <c r="H163" s="192"/>
    </row>
    <row r="164" spans="1:8" ht="21" customHeight="1" x14ac:dyDescent="0.25">
      <c r="A164" s="53"/>
      <c r="B164" s="53"/>
      <c r="C164" s="53"/>
      <c r="D164" s="53"/>
      <c r="E164" s="53"/>
      <c r="F164" s="53"/>
      <c r="G164" s="53"/>
    </row>
    <row r="165" spans="1:8" ht="21" customHeight="1" x14ac:dyDescent="0.25">
      <c r="A165" s="53"/>
      <c r="B165" s="53"/>
      <c r="C165" s="57" t="s">
        <v>403</v>
      </c>
      <c r="D165" s="55" t="s">
        <v>11</v>
      </c>
      <c r="E165" s="57" t="s">
        <v>404</v>
      </c>
      <c r="F165" s="58" t="s">
        <v>11</v>
      </c>
      <c r="G165" s="59" t="s">
        <v>9</v>
      </c>
      <c r="H165" s="60" t="s">
        <v>10</v>
      </c>
    </row>
    <row r="166" spans="1:8" ht="21" customHeight="1" x14ac:dyDescent="0.25">
      <c r="A166" s="53"/>
      <c r="B166" s="53"/>
      <c r="C166" s="57" t="s">
        <v>11</v>
      </c>
      <c r="D166" s="57" t="s">
        <v>405</v>
      </c>
      <c r="E166" s="57" t="s">
        <v>406</v>
      </c>
      <c r="F166" s="61" t="s">
        <v>14</v>
      </c>
      <c r="G166" s="59" t="s">
        <v>407</v>
      </c>
      <c r="H166" s="62" t="s">
        <v>408</v>
      </c>
    </row>
    <row r="167" spans="1:8" ht="21" customHeight="1" x14ac:dyDescent="0.25">
      <c r="A167" s="53"/>
      <c r="B167" s="53"/>
      <c r="C167" s="56" t="s">
        <v>13</v>
      </c>
      <c r="D167" s="56" t="s">
        <v>780</v>
      </c>
      <c r="E167" s="56" t="s">
        <v>780</v>
      </c>
      <c r="F167" s="63" t="s">
        <v>409</v>
      </c>
      <c r="G167" s="59" t="s">
        <v>409</v>
      </c>
      <c r="H167" s="64" t="s">
        <v>410</v>
      </c>
    </row>
    <row r="168" spans="1:8" ht="21" customHeight="1" x14ac:dyDescent="0.25">
      <c r="A168" s="53"/>
      <c r="B168" s="53"/>
      <c r="C168" s="55"/>
      <c r="D168" s="55"/>
      <c r="E168" s="55"/>
      <c r="F168" s="55"/>
      <c r="G168" s="55"/>
      <c r="H168" s="55"/>
    </row>
    <row r="169" spans="1:8" ht="21" customHeight="1" x14ac:dyDescent="0.25">
      <c r="A169" s="65" t="s">
        <v>563</v>
      </c>
      <c r="B169" s="53"/>
      <c r="C169" s="55"/>
      <c r="D169" s="55"/>
      <c r="E169" s="55"/>
      <c r="F169" s="55"/>
      <c r="G169" s="55"/>
      <c r="H169" s="55"/>
    </row>
    <row r="170" spans="1:8" ht="21" customHeight="1" x14ac:dyDescent="0.25">
      <c r="A170" s="53" t="s">
        <v>564</v>
      </c>
      <c r="B170" s="53" t="s">
        <v>565</v>
      </c>
      <c r="C170" s="55"/>
      <c r="D170" s="55"/>
      <c r="E170" s="55"/>
      <c r="F170" s="55"/>
      <c r="G170" s="55"/>
      <c r="H170" s="55"/>
    </row>
    <row r="171" spans="1:8" ht="21" customHeight="1" x14ac:dyDescent="0.25">
      <c r="A171" s="53" t="s">
        <v>566</v>
      </c>
      <c r="B171" s="53" t="s">
        <v>567</v>
      </c>
      <c r="C171" s="55"/>
      <c r="D171" s="55"/>
      <c r="E171" s="55"/>
      <c r="F171" s="55"/>
      <c r="G171" s="55"/>
      <c r="H171" s="55"/>
    </row>
    <row r="172" spans="1:8" ht="21" customHeight="1" x14ac:dyDescent="0.25">
      <c r="A172" s="53"/>
      <c r="B172" s="65" t="s">
        <v>27</v>
      </c>
      <c r="C172" s="55"/>
      <c r="D172" s="55"/>
      <c r="E172" s="55"/>
      <c r="F172" s="55"/>
      <c r="G172" s="55"/>
      <c r="H172" s="55"/>
    </row>
    <row r="173" spans="1:8" ht="21" customHeight="1" x14ac:dyDescent="0.25">
      <c r="A173" s="53"/>
      <c r="B173" s="53"/>
      <c r="C173" s="53"/>
      <c r="D173" s="53"/>
      <c r="E173" s="53"/>
      <c r="F173" s="53"/>
      <c r="G173" s="53"/>
      <c r="H173" s="53"/>
    </row>
    <row r="174" spans="1:8" ht="21" customHeight="1" x14ac:dyDescent="0.25">
      <c r="A174" s="65" t="s">
        <v>568</v>
      </c>
      <c r="B174" s="53"/>
      <c r="C174" s="53"/>
      <c r="D174" s="53"/>
      <c r="E174" s="53"/>
      <c r="F174" s="53"/>
      <c r="G174" s="53"/>
      <c r="H174" s="53"/>
    </row>
    <row r="175" spans="1:8" ht="21" customHeight="1" x14ac:dyDescent="0.25">
      <c r="A175" s="65" t="s">
        <v>569</v>
      </c>
      <c r="B175" s="53"/>
      <c r="C175" s="53"/>
      <c r="D175" s="53"/>
      <c r="E175" s="53"/>
      <c r="F175" s="53"/>
      <c r="G175" s="53"/>
      <c r="H175" s="53"/>
    </row>
    <row r="176" spans="1:8" ht="21" customHeight="1" x14ac:dyDescent="0.25">
      <c r="A176" s="53" t="s">
        <v>570</v>
      </c>
      <c r="B176" s="53" t="s">
        <v>571</v>
      </c>
      <c r="C176" s="67"/>
      <c r="D176" s="67"/>
      <c r="E176" s="67">
        <v>459</v>
      </c>
      <c r="F176" s="67"/>
      <c r="G176" s="67">
        <v>0</v>
      </c>
      <c r="H176" s="67"/>
    </row>
    <row r="177" spans="1:8" ht="21" customHeight="1" x14ac:dyDescent="0.25">
      <c r="A177" s="53"/>
      <c r="B177" s="53" t="s">
        <v>572</v>
      </c>
      <c r="C177" s="67"/>
      <c r="D177" s="67"/>
      <c r="E177" s="67"/>
      <c r="F177" s="67"/>
      <c r="G177" s="67"/>
      <c r="H177" s="67"/>
    </row>
    <row r="178" spans="1:8" ht="21" customHeight="1" x14ac:dyDescent="0.25">
      <c r="A178" s="53" t="s">
        <v>573</v>
      </c>
      <c r="B178" s="53" t="s">
        <v>574</v>
      </c>
      <c r="C178" s="67">
        <v>0</v>
      </c>
      <c r="D178" s="67">
        <v>0</v>
      </c>
      <c r="E178" s="67">
        <v>0</v>
      </c>
      <c r="F178" s="67">
        <v>0</v>
      </c>
      <c r="G178" s="67">
        <v>0</v>
      </c>
      <c r="H178" s="67">
        <v>0</v>
      </c>
    </row>
    <row r="179" spans="1:8" ht="21" customHeight="1" x14ac:dyDescent="0.25">
      <c r="A179" s="53" t="s">
        <v>575</v>
      </c>
      <c r="B179" s="53" t="s">
        <v>576</v>
      </c>
      <c r="C179" s="67"/>
      <c r="D179" s="67"/>
      <c r="E179" s="67"/>
      <c r="F179" s="67"/>
      <c r="G179" s="67"/>
      <c r="H179" s="67"/>
    </row>
    <row r="180" spans="1:8" ht="21" customHeight="1" x14ac:dyDescent="0.25">
      <c r="A180" s="53" t="s">
        <v>577</v>
      </c>
      <c r="B180" s="53" t="s">
        <v>578</v>
      </c>
      <c r="C180" s="67"/>
      <c r="D180" s="67"/>
      <c r="E180" s="67">
        <v>5500</v>
      </c>
      <c r="F180" s="67"/>
      <c r="G180" s="67">
        <v>0</v>
      </c>
      <c r="H180" s="67"/>
    </row>
    <row r="181" spans="1:8" ht="21" customHeight="1" x14ac:dyDescent="0.25">
      <c r="A181" s="53" t="s">
        <v>579</v>
      </c>
      <c r="B181" s="15" t="s">
        <v>580</v>
      </c>
      <c r="C181" s="67">
        <v>1300</v>
      </c>
      <c r="D181" s="67">
        <v>1300</v>
      </c>
      <c r="E181" s="67">
        <v>910.12</v>
      </c>
      <c r="F181" s="67">
        <v>1000</v>
      </c>
      <c r="G181" s="68">
        <v>1000</v>
      </c>
      <c r="H181" s="67">
        <v>1000</v>
      </c>
    </row>
    <row r="182" spans="1:8" ht="21" customHeight="1" x14ac:dyDescent="0.25">
      <c r="A182" s="53" t="s">
        <v>581</v>
      </c>
      <c r="B182" s="53" t="s">
        <v>582</v>
      </c>
      <c r="C182" s="67"/>
      <c r="D182" s="67"/>
      <c r="E182" s="67"/>
      <c r="F182" s="67"/>
      <c r="G182" s="67"/>
      <c r="H182" s="67"/>
    </row>
    <row r="183" spans="1:8" ht="21" customHeight="1" x14ac:dyDescent="0.4">
      <c r="A183" s="53"/>
      <c r="B183" s="53" t="s">
        <v>583</v>
      </c>
      <c r="C183" s="70">
        <v>0</v>
      </c>
      <c r="D183" s="70">
        <v>0</v>
      </c>
      <c r="E183" s="70">
        <v>0</v>
      </c>
      <c r="F183" s="70">
        <v>0</v>
      </c>
      <c r="G183" s="70">
        <v>0</v>
      </c>
      <c r="H183" s="70">
        <v>0</v>
      </c>
    </row>
    <row r="184" spans="1:8" ht="21" customHeight="1" x14ac:dyDescent="0.25">
      <c r="A184" s="53"/>
      <c r="B184" s="65" t="s">
        <v>27</v>
      </c>
      <c r="C184" s="71">
        <f>SUM(C176:C183)</f>
        <v>1300</v>
      </c>
      <c r="D184" s="71">
        <f>SUM(D176:D183)</f>
        <v>1300</v>
      </c>
      <c r="E184" s="71">
        <f>SUM(E176:E183)</f>
        <v>6869.12</v>
      </c>
      <c r="F184" s="71">
        <f>SUM(F170:F182)</f>
        <v>1000</v>
      </c>
      <c r="G184" s="71">
        <f>SUM(G176:G183)</f>
        <v>1000</v>
      </c>
      <c r="H184" s="71">
        <f>SUM(H176:H183)</f>
        <v>1000</v>
      </c>
    </row>
    <row r="185" spans="1:8" ht="21" customHeight="1" x14ac:dyDescent="0.25">
      <c r="A185" s="53"/>
      <c r="B185" s="53"/>
      <c r="C185" s="53"/>
      <c r="D185" s="53"/>
      <c r="E185" s="53"/>
      <c r="F185" s="53"/>
      <c r="G185" s="53"/>
      <c r="H185" s="53"/>
    </row>
    <row r="186" spans="1:8" ht="21" customHeight="1" x14ac:dyDescent="0.25">
      <c r="A186" s="65" t="s">
        <v>584</v>
      </c>
      <c r="B186" s="53"/>
      <c r="C186" s="53"/>
      <c r="D186" s="53"/>
      <c r="E186" s="53"/>
      <c r="F186" s="53"/>
      <c r="G186" s="53"/>
      <c r="H186" s="53"/>
    </row>
    <row r="187" spans="1:8" ht="21" customHeight="1" x14ac:dyDescent="0.25">
      <c r="A187" s="53" t="s">
        <v>585</v>
      </c>
      <c r="B187" s="53" t="s">
        <v>586</v>
      </c>
      <c r="C187" s="53"/>
      <c r="D187" s="53"/>
      <c r="E187" s="53"/>
      <c r="F187" s="67"/>
      <c r="G187" s="53"/>
      <c r="H187" s="67"/>
    </row>
    <row r="188" spans="1:8" ht="21" customHeight="1" x14ac:dyDescent="0.25">
      <c r="A188" s="53"/>
      <c r="B188" s="53" t="s">
        <v>587</v>
      </c>
      <c r="C188" s="53"/>
      <c r="D188" s="53"/>
      <c r="E188" s="53"/>
      <c r="F188" s="67"/>
      <c r="G188" s="53"/>
      <c r="H188" s="67"/>
    </row>
    <row r="189" spans="1:8" ht="21" customHeight="1" x14ac:dyDescent="0.25">
      <c r="A189" s="53" t="s">
        <v>588</v>
      </c>
      <c r="B189" s="53" t="s">
        <v>589</v>
      </c>
      <c r="C189" s="53"/>
      <c r="D189" s="53"/>
      <c r="E189" s="53"/>
      <c r="F189" s="67"/>
      <c r="G189" s="53"/>
      <c r="H189" s="67"/>
    </row>
    <row r="190" spans="1:8" ht="21" customHeight="1" x14ac:dyDescent="0.25">
      <c r="A190" s="53" t="s">
        <v>590</v>
      </c>
      <c r="B190" s="53" t="s">
        <v>591</v>
      </c>
      <c r="C190" s="80">
        <v>0</v>
      </c>
      <c r="D190" s="80">
        <v>0</v>
      </c>
      <c r="E190" s="80">
        <v>0</v>
      </c>
      <c r="F190" s="67">
        <v>0</v>
      </c>
      <c r="G190" s="72">
        <v>0</v>
      </c>
      <c r="H190" s="67">
        <v>0</v>
      </c>
    </row>
    <row r="191" spans="1:8" ht="21" customHeight="1" x14ac:dyDescent="0.25">
      <c r="A191" s="53" t="s">
        <v>592</v>
      </c>
      <c r="B191" s="53" t="s">
        <v>593</v>
      </c>
      <c r="C191" s="53"/>
      <c r="D191" s="53"/>
      <c r="E191" s="53"/>
      <c r="F191" s="67"/>
      <c r="G191" s="53"/>
      <c r="H191" s="67"/>
    </row>
    <row r="192" spans="1:8" ht="21" customHeight="1" x14ac:dyDescent="0.25">
      <c r="A192" s="53" t="s">
        <v>594</v>
      </c>
      <c r="B192" s="53" t="s">
        <v>595</v>
      </c>
      <c r="C192" s="53"/>
      <c r="D192" s="53"/>
      <c r="E192" s="53"/>
      <c r="F192" s="67"/>
      <c r="G192" s="53"/>
      <c r="H192" s="67"/>
    </row>
    <row r="193" spans="1:8" ht="21" customHeight="1" x14ac:dyDescent="0.25">
      <c r="A193" s="53" t="s">
        <v>596</v>
      </c>
      <c r="B193" s="53" t="s">
        <v>597</v>
      </c>
      <c r="C193" s="53"/>
      <c r="D193" s="53"/>
      <c r="E193" s="53"/>
      <c r="F193" s="67"/>
      <c r="G193" s="53"/>
      <c r="H193" s="67"/>
    </row>
    <row r="194" spans="1:8" ht="21" customHeight="1" x14ac:dyDescent="0.25">
      <c r="A194" s="53" t="s">
        <v>598</v>
      </c>
      <c r="B194" s="53" t="s">
        <v>599</v>
      </c>
      <c r="C194" s="53"/>
      <c r="D194" s="53"/>
      <c r="E194" s="53"/>
      <c r="F194" s="67"/>
      <c r="G194" s="53"/>
      <c r="H194" s="67"/>
    </row>
    <row r="195" spans="1:8" ht="21" customHeight="1" x14ac:dyDescent="0.4">
      <c r="A195" s="53" t="s">
        <v>600</v>
      </c>
      <c r="B195" s="74" t="s">
        <v>800</v>
      </c>
      <c r="C195" s="73">
        <v>0</v>
      </c>
      <c r="D195" s="73">
        <v>2155</v>
      </c>
      <c r="E195" s="73">
        <v>2296.39</v>
      </c>
      <c r="F195" s="73">
        <v>0</v>
      </c>
      <c r="G195" s="73">
        <v>2300</v>
      </c>
      <c r="H195" s="73">
        <v>2300</v>
      </c>
    </row>
    <row r="196" spans="1:8" ht="21" customHeight="1" x14ac:dyDescent="0.25">
      <c r="A196" s="53"/>
      <c r="B196" s="65" t="s">
        <v>27</v>
      </c>
      <c r="C196" s="71">
        <v>0</v>
      </c>
      <c r="D196" s="71">
        <f>SUM(D195)</f>
        <v>2155</v>
      </c>
      <c r="E196" s="71">
        <f>SUM(E187:E195)</f>
        <v>2296.39</v>
      </c>
      <c r="F196" s="71">
        <f>SUM(F187:F195)</f>
        <v>0</v>
      </c>
      <c r="G196" s="158">
        <f>SUM(G187:G195)</f>
        <v>2300</v>
      </c>
      <c r="H196" s="71">
        <f>SUM(H187:H195)</f>
        <v>2300</v>
      </c>
    </row>
    <row r="197" spans="1:8" ht="21" customHeight="1" x14ac:dyDescent="0.25">
      <c r="A197" s="53"/>
      <c r="B197" s="53"/>
      <c r="C197" s="53"/>
      <c r="D197" s="53"/>
      <c r="E197" s="53"/>
      <c r="F197" s="53"/>
      <c r="G197" s="72"/>
      <c r="H197" s="53"/>
    </row>
    <row r="198" spans="1:8" ht="21" customHeight="1" x14ac:dyDescent="0.25">
      <c r="A198" s="65" t="s">
        <v>368</v>
      </c>
      <c r="B198" s="53"/>
      <c r="C198" s="53"/>
      <c r="D198" s="53"/>
      <c r="E198" s="53"/>
      <c r="F198" s="53"/>
      <c r="G198" s="53"/>
      <c r="H198" s="53"/>
    </row>
    <row r="199" spans="1:8" ht="21" customHeight="1" x14ac:dyDescent="0.25">
      <c r="A199" s="53" t="s">
        <v>601</v>
      </c>
      <c r="B199" s="53" t="s">
        <v>602</v>
      </c>
      <c r="C199" s="67">
        <v>8990</v>
      </c>
      <c r="D199" s="67">
        <v>10366</v>
      </c>
      <c r="E199" s="68">
        <v>0</v>
      </c>
      <c r="F199" s="67">
        <v>8990</v>
      </c>
      <c r="G199" s="68">
        <v>10366</v>
      </c>
      <c r="H199" s="67">
        <v>10366</v>
      </c>
    </row>
    <row r="200" spans="1:8" ht="21" customHeight="1" x14ac:dyDescent="0.25">
      <c r="A200" s="81"/>
      <c r="B200" s="82" t="s">
        <v>603</v>
      </c>
      <c r="C200" s="67"/>
      <c r="D200" s="67"/>
      <c r="E200" s="69"/>
      <c r="F200" s="67"/>
      <c r="G200" s="67"/>
      <c r="H200" s="67"/>
    </row>
    <row r="201" spans="1:8" ht="21" customHeight="1" x14ac:dyDescent="0.25">
      <c r="A201" s="83"/>
      <c r="B201" s="84" t="s">
        <v>818</v>
      </c>
      <c r="C201" s="67"/>
      <c r="D201" s="67"/>
      <c r="E201" s="67"/>
      <c r="F201" s="67"/>
      <c r="G201" s="67"/>
      <c r="H201" s="67"/>
    </row>
    <row r="202" spans="1:8" ht="21" customHeight="1" x14ac:dyDescent="0.25">
      <c r="A202" s="81"/>
      <c r="B202" s="84" t="s">
        <v>604</v>
      </c>
      <c r="C202" s="67"/>
      <c r="D202" s="67"/>
      <c r="E202" s="67"/>
      <c r="F202" s="67"/>
      <c r="G202" s="67"/>
      <c r="H202" s="67"/>
    </row>
    <row r="203" spans="1:8" ht="21" customHeight="1" x14ac:dyDescent="0.25">
      <c r="A203" s="81"/>
      <c r="B203" s="84" t="s">
        <v>605</v>
      </c>
      <c r="C203" s="67"/>
      <c r="D203" s="67"/>
      <c r="E203" s="67"/>
      <c r="F203" s="67"/>
      <c r="G203" s="67"/>
      <c r="H203" s="67"/>
    </row>
    <row r="204" spans="1:8" ht="21" customHeight="1" x14ac:dyDescent="0.25">
      <c r="A204" s="81"/>
      <c r="B204" s="84" t="s">
        <v>606</v>
      </c>
      <c r="C204" s="67"/>
      <c r="D204" s="67"/>
      <c r="E204" s="67"/>
      <c r="F204" s="67"/>
      <c r="G204" s="67"/>
      <c r="H204" s="67"/>
    </row>
    <row r="205" spans="1:8" ht="21" customHeight="1" x14ac:dyDescent="0.25">
      <c r="A205" s="81"/>
      <c r="B205" s="85" t="s">
        <v>607</v>
      </c>
      <c r="C205" s="67"/>
      <c r="D205" s="67"/>
      <c r="E205" s="67"/>
      <c r="F205" s="67"/>
      <c r="G205" s="67"/>
      <c r="H205" s="67"/>
    </row>
    <row r="206" spans="1:8" ht="21" customHeight="1" x14ac:dyDescent="0.25">
      <c r="A206" s="81"/>
      <c r="B206" s="84" t="s">
        <v>608</v>
      </c>
      <c r="C206" s="67"/>
      <c r="D206" s="67"/>
      <c r="E206" s="67"/>
      <c r="F206" s="67"/>
      <c r="G206" s="67"/>
      <c r="H206" s="67"/>
    </row>
    <row r="207" spans="1:8" ht="21" customHeight="1" x14ac:dyDescent="0.25">
      <c r="A207" s="53" t="s">
        <v>609</v>
      </c>
      <c r="B207" s="5" t="s">
        <v>368</v>
      </c>
      <c r="C207" s="67">
        <v>0</v>
      </c>
      <c r="D207" s="67">
        <v>0</v>
      </c>
      <c r="E207" s="67">
        <v>0</v>
      </c>
      <c r="F207" s="86">
        <v>140000</v>
      </c>
      <c r="G207" s="67">
        <v>0</v>
      </c>
      <c r="H207" s="86">
        <v>0</v>
      </c>
    </row>
    <row r="208" spans="1:8" ht="21" customHeight="1" x14ac:dyDescent="0.4">
      <c r="A208" s="53" t="s">
        <v>609</v>
      </c>
      <c r="B208" s="87" t="s">
        <v>610</v>
      </c>
      <c r="C208" s="73">
        <v>143021</v>
      </c>
      <c r="D208" s="73">
        <v>45475</v>
      </c>
      <c r="E208" s="88">
        <v>0</v>
      </c>
      <c r="F208" s="89">
        <v>0</v>
      </c>
      <c r="G208" s="88">
        <v>3000</v>
      </c>
      <c r="H208" s="90">
        <v>3000</v>
      </c>
    </row>
    <row r="209" spans="1:8" ht="21" customHeight="1" x14ac:dyDescent="0.25">
      <c r="A209" s="53"/>
      <c r="B209" s="65" t="s">
        <v>27</v>
      </c>
      <c r="C209" s="71">
        <f t="shared" ref="C209:G209" si="2">SUM(C199:C208)</f>
        <v>152011</v>
      </c>
      <c r="D209" s="71">
        <f t="shared" si="2"/>
        <v>55841</v>
      </c>
      <c r="E209" s="71">
        <f t="shared" si="2"/>
        <v>0</v>
      </c>
      <c r="F209" s="71">
        <f t="shared" si="2"/>
        <v>148990</v>
      </c>
      <c r="G209" s="71">
        <f t="shared" si="2"/>
        <v>13366</v>
      </c>
      <c r="H209" s="71">
        <f>SUM(H199:H208)</f>
        <v>13366</v>
      </c>
    </row>
    <row r="210" spans="1:8" ht="21" customHeight="1" x14ac:dyDescent="0.25">
      <c r="A210" s="53"/>
      <c r="B210" s="65"/>
      <c r="C210" s="71"/>
      <c r="D210" s="71"/>
      <c r="E210" s="71"/>
      <c r="F210" s="71"/>
      <c r="G210" s="71"/>
      <c r="H210" s="71"/>
    </row>
    <row r="211" spans="1:8" ht="21" customHeight="1" x14ac:dyDescent="0.25">
      <c r="A211" s="53"/>
      <c r="B211" s="65"/>
      <c r="C211" s="71"/>
      <c r="D211" s="71"/>
      <c r="E211" s="71"/>
      <c r="F211" s="71"/>
      <c r="G211" s="71"/>
      <c r="H211" s="71"/>
    </row>
    <row r="212" spans="1:8" ht="21" customHeight="1" x14ac:dyDescent="0.25">
      <c r="A212" s="53"/>
      <c r="B212" s="65"/>
      <c r="C212" s="71"/>
      <c r="D212" s="71"/>
      <c r="E212" s="71"/>
      <c r="F212" s="71"/>
      <c r="G212" s="71"/>
      <c r="H212" s="71"/>
    </row>
    <row r="213" spans="1:8" ht="21" customHeight="1" x14ac:dyDescent="0.25">
      <c r="A213" s="53"/>
      <c r="B213" s="65"/>
      <c r="C213" s="71"/>
      <c r="D213" s="71"/>
      <c r="E213" s="71"/>
      <c r="F213" s="71"/>
      <c r="G213" s="71"/>
      <c r="H213" s="71"/>
    </row>
    <row r="214" spans="1:8" ht="21" customHeight="1" x14ac:dyDescent="0.25">
      <c r="A214" s="53"/>
      <c r="B214" s="65"/>
      <c r="C214" s="71"/>
      <c r="D214" s="71"/>
      <c r="E214" s="71"/>
      <c r="F214" s="71"/>
      <c r="G214" s="71"/>
      <c r="H214" s="71"/>
    </row>
    <row r="215" spans="1:8" ht="21" customHeight="1" x14ac:dyDescent="0.25">
      <c r="A215" s="53"/>
      <c r="B215" s="65"/>
      <c r="C215" s="71"/>
      <c r="D215" s="71"/>
      <c r="E215" s="71"/>
      <c r="F215" s="91"/>
      <c r="G215" s="71"/>
      <c r="H215" s="91"/>
    </row>
    <row r="216" spans="1:8" ht="21" customHeight="1" x14ac:dyDescent="0.25">
      <c r="A216" s="53"/>
      <c r="B216" s="65"/>
      <c r="C216" s="71"/>
      <c r="D216" s="71"/>
      <c r="E216" s="71"/>
      <c r="F216" s="71"/>
      <c r="G216" s="71"/>
    </row>
    <row r="217" spans="1:8" ht="21" customHeight="1" x14ac:dyDescent="0.25">
      <c r="A217" s="192" t="s">
        <v>400</v>
      </c>
      <c r="B217" s="192"/>
      <c r="C217" s="192"/>
      <c r="D217" s="192"/>
      <c r="E217" s="192"/>
      <c r="F217" s="192"/>
      <c r="G217" s="192"/>
      <c r="H217" s="192"/>
    </row>
    <row r="218" spans="1:8" ht="21" customHeight="1" x14ac:dyDescent="0.25">
      <c r="A218" s="53"/>
      <c r="B218" s="53"/>
      <c r="C218" s="53"/>
      <c r="D218" s="53"/>
      <c r="E218" s="53"/>
      <c r="F218" s="53"/>
      <c r="G218" s="53"/>
    </row>
    <row r="219" spans="1:8" ht="21" customHeight="1" x14ac:dyDescent="0.25">
      <c r="A219" s="53"/>
      <c r="B219" s="53"/>
      <c r="C219" s="57" t="s">
        <v>403</v>
      </c>
      <c r="D219" s="55" t="s">
        <v>11</v>
      </c>
      <c r="E219" s="57" t="s">
        <v>404</v>
      </c>
      <c r="F219" s="58" t="s">
        <v>11</v>
      </c>
      <c r="G219" s="59" t="s">
        <v>9</v>
      </c>
      <c r="H219" s="60" t="s">
        <v>10</v>
      </c>
    </row>
    <row r="220" spans="1:8" ht="21" customHeight="1" x14ac:dyDescent="0.25">
      <c r="A220" s="53"/>
      <c r="B220" s="53"/>
      <c r="C220" s="57" t="s">
        <v>11</v>
      </c>
      <c r="D220" s="57" t="s">
        <v>405</v>
      </c>
      <c r="E220" s="57" t="s">
        <v>406</v>
      </c>
      <c r="F220" s="61" t="s">
        <v>14</v>
      </c>
      <c r="G220" s="59" t="s">
        <v>407</v>
      </c>
      <c r="H220" s="62" t="s">
        <v>408</v>
      </c>
    </row>
    <row r="221" spans="1:8" ht="21" customHeight="1" x14ac:dyDescent="0.25">
      <c r="A221" s="53"/>
      <c r="B221" s="53"/>
      <c r="C221" s="56" t="s">
        <v>13</v>
      </c>
      <c r="D221" s="56" t="s">
        <v>780</v>
      </c>
      <c r="E221" s="56" t="s">
        <v>780</v>
      </c>
      <c r="F221" s="63" t="s">
        <v>409</v>
      </c>
      <c r="G221" s="59" t="s">
        <v>409</v>
      </c>
      <c r="H221" s="64" t="s">
        <v>410</v>
      </c>
    </row>
    <row r="222" spans="1:8" ht="21" customHeight="1" x14ac:dyDescent="0.25">
      <c r="A222" s="53"/>
      <c r="B222" s="53"/>
      <c r="C222" s="53"/>
      <c r="D222" s="53"/>
      <c r="E222" s="53"/>
      <c r="F222" s="53"/>
      <c r="G222" s="53"/>
      <c r="H222" s="53"/>
    </row>
    <row r="223" spans="1:8" ht="21" customHeight="1" x14ac:dyDescent="0.25">
      <c r="A223" s="65" t="s">
        <v>611</v>
      </c>
      <c r="B223" s="53"/>
      <c r="C223" s="53"/>
      <c r="D223" s="53"/>
      <c r="E223" s="53"/>
      <c r="F223" s="53"/>
      <c r="G223" s="53"/>
      <c r="H223" s="53"/>
    </row>
    <row r="224" spans="1:8" ht="21" customHeight="1" x14ac:dyDescent="0.25">
      <c r="A224" s="53" t="s">
        <v>612</v>
      </c>
      <c r="B224" s="53" t="s">
        <v>613</v>
      </c>
      <c r="C224" s="67">
        <v>0</v>
      </c>
      <c r="D224" s="67">
        <v>6726</v>
      </c>
      <c r="E224" s="67">
        <v>6726</v>
      </c>
      <c r="F224" s="67">
        <v>0</v>
      </c>
      <c r="G224" s="68">
        <v>6726</v>
      </c>
      <c r="H224" s="67">
        <v>6726</v>
      </c>
    </row>
    <row r="225" spans="1:8" ht="21" customHeight="1" x14ac:dyDescent="0.25">
      <c r="A225" s="53" t="s">
        <v>614</v>
      </c>
      <c r="B225" s="53" t="s">
        <v>615</v>
      </c>
      <c r="C225" s="67">
        <v>4000</v>
      </c>
      <c r="D225" s="67">
        <v>4000</v>
      </c>
      <c r="E225" s="67">
        <v>3095.63</v>
      </c>
      <c r="F225" s="67">
        <v>4000</v>
      </c>
      <c r="G225" s="68">
        <v>4000</v>
      </c>
      <c r="H225" s="67">
        <v>4000</v>
      </c>
    </row>
    <row r="226" spans="1:8" ht="21" customHeight="1" x14ac:dyDescent="0.25">
      <c r="A226" s="53" t="s">
        <v>616</v>
      </c>
      <c r="B226" s="53" t="s">
        <v>617</v>
      </c>
      <c r="C226" s="67"/>
      <c r="D226" s="67"/>
      <c r="E226" s="67"/>
      <c r="F226" s="67"/>
      <c r="G226" s="67"/>
      <c r="H226" s="67"/>
    </row>
    <row r="227" spans="1:8" ht="21" customHeight="1" x14ac:dyDescent="0.25">
      <c r="A227" s="53"/>
      <c r="B227" s="53" t="s">
        <v>618</v>
      </c>
      <c r="C227" s="67"/>
      <c r="D227" s="67"/>
      <c r="E227" s="67"/>
      <c r="F227" s="67"/>
      <c r="G227" s="67"/>
      <c r="H227" s="67"/>
    </row>
    <row r="228" spans="1:8" ht="21" customHeight="1" x14ac:dyDescent="0.25">
      <c r="A228" s="53" t="s">
        <v>619</v>
      </c>
      <c r="B228" s="53" t="s">
        <v>620</v>
      </c>
      <c r="C228" s="67">
        <v>0</v>
      </c>
      <c r="D228" s="67">
        <v>0</v>
      </c>
      <c r="E228" s="67">
        <v>471</v>
      </c>
      <c r="F228" s="67">
        <v>0</v>
      </c>
      <c r="G228" s="67">
        <v>471</v>
      </c>
      <c r="H228" s="67">
        <v>471</v>
      </c>
    </row>
    <row r="229" spans="1:8" ht="21" customHeight="1" x14ac:dyDescent="0.25">
      <c r="A229" s="53"/>
      <c r="B229" s="53" t="s">
        <v>621</v>
      </c>
      <c r="C229" s="67"/>
      <c r="D229" s="67"/>
      <c r="E229" s="67"/>
      <c r="F229" s="67"/>
      <c r="G229" s="67"/>
      <c r="H229" s="67"/>
    </row>
    <row r="230" spans="1:8" ht="21" customHeight="1" x14ac:dyDescent="0.25">
      <c r="A230" s="53" t="s">
        <v>622</v>
      </c>
      <c r="B230" s="53" t="s">
        <v>623</v>
      </c>
      <c r="C230" s="67"/>
      <c r="D230" s="67"/>
      <c r="E230" s="67"/>
      <c r="F230" s="67"/>
      <c r="G230" s="67"/>
      <c r="H230" s="67"/>
    </row>
    <row r="231" spans="1:8" ht="21" customHeight="1" x14ac:dyDescent="0.25">
      <c r="A231" s="53"/>
      <c r="B231" s="53" t="s">
        <v>624</v>
      </c>
      <c r="C231" s="68">
        <v>0</v>
      </c>
      <c r="D231" s="67">
        <v>22651</v>
      </c>
      <c r="E231" s="69">
        <v>42277.47</v>
      </c>
      <c r="F231" s="67">
        <v>43000</v>
      </c>
      <c r="G231" s="67">
        <v>50000</v>
      </c>
      <c r="H231" s="67">
        <v>50000</v>
      </c>
    </row>
    <row r="232" spans="1:8" ht="21" customHeight="1" x14ac:dyDescent="0.25">
      <c r="A232" s="53" t="s">
        <v>625</v>
      </c>
      <c r="B232" s="53" t="s">
        <v>626</v>
      </c>
      <c r="C232" s="67"/>
      <c r="D232" s="67"/>
      <c r="E232" s="67"/>
      <c r="F232" s="67"/>
      <c r="G232" s="67"/>
      <c r="H232" s="67"/>
    </row>
    <row r="233" spans="1:8" ht="21" customHeight="1" x14ac:dyDescent="0.25">
      <c r="A233" s="53"/>
      <c r="B233" s="53" t="s">
        <v>627</v>
      </c>
      <c r="C233" s="67"/>
      <c r="D233" s="67"/>
      <c r="E233" s="67"/>
      <c r="F233" s="67"/>
      <c r="G233" s="67"/>
      <c r="H233" s="67"/>
    </row>
    <row r="234" spans="1:8" ht="21" customHeight="1" x14ac:dyDescent="0.25">
      <c r="A234" s="53" t="s">
        <v>628</v>
      </c>
      <c r="B234" s="53" t="s">
        <v>629</v>
      </c>
      <c r="C234" s="67"/>
      <c r="D234" s="67"/>
      <c r="E234" s="67"/>
      <c r="F234" s="67"/>
      <c r="G234" s="67"/>
      <c r="H234" s="67"/>
    </row>
    <row r="235" spans="1:8" ht="21" customHeight="1" x14ac:dyDescent="0.25">
      <c r="A235" s="53" t="s">
        <v>630</v>
      </c>
      <c r="B235" s="53" t="s">
        <v>631</v>
      </c>
      <c r="C235" s="67"/>
      <c r="D235" s="67"/>
      <c r="E235" s="67"/>
      <c r="F235" s="67"/>
      <c r="G235" s="67"/>
      <c r="H235" s="67"/>
    </row>
    <row r="236" spans="1:8" ht="21" customHeight="1" x14ac:dyDescent="0.25">
      <c r="A236" s="53"/>
      <c r="B236" s="53" t="s">
        <v>632</v>
      </c>
      <c r="C236" s="67"/>
      <c r="D236" s="67"/>
      <c r="E236" s="67"/>
      <c r="F236" s="67"/>
      <c r="G236" s="67"/>
      <c r="H236" s="67"/>
    </row>
    <row r="237" spans="1:8" ht="21" customHeight="1" x14ac:dyDescent="0.25">
      <c r="A237" s="53"/>
      <c r="B237" s="53" t="s">
        <v>633</v>
      </c>
      <c r="C237" s="67"/>
      <c r="D237" s="67"/>
      <c r="E237" s="67"/>
      <c r="F237" s="67"/>
      <c r="G237" s="67"/>
      <c r="H237" s="67"/>
    </row>
    <row r="238" spans="1:8" ht="21" customHeight="1" x14ac:dyDescent="0.25">
      <c r="A238" s="53" t="s">
        <v>634</v>
      </c>
      <c r="B238" s="53" t="s">
        <v>635</v>
      </c>
      <c r="C238" s="67"/>
      <c r="D238" s="67"/>
      <c r="E238" s="67"/>
      <c r="F238" s="67"/>
      <c r="G238" s="67"/>
      <c r="H238" s="67"/>
    </row>
    <row r="239" spans="1:8" ht="21" customHeight="1" x14ac:dyDescent="0.25">
      <c r="A239" s="53"/>
      <c r="B239" s="53" t="s">
        <v>636</v>
      </c>
      <c r="C239" s="67"/>
      <c r="D239" s="67"/>
      <c r="E239" s="67"/>
      <c r="F239" s="67"/>
      <c r="G239" s="67"/>
      <c r="H239" s="67"/>
    </row>
    <row r="240" spans="1:8" ht="21" customHeight="1" x14ac:dyDescent="0.4">
      <c r="A240" s="53"/>
      <c r="B240" s="81" t="s">
        <v>637</v>
      </c>
      <c r="C240" s="73">
        <v>0</v>
      </c>
      <c r="D240" s="73">
        <v>0</v>
      </c>
      <c r="E240" s="73">
        <v>0</v>
      </c>
      <c r="F240" s="73">
        <v>0</v>
      </c>
      <c r="G240" s="73">
        <v>0</v>
      </c>
      <c r="H240" s="73">
        <v>0</v>
      </c>
    </row>
    <row r="241" spans="1:8" ht="21" customHeight="1" x14ac:dyDescent="0.25">
      <c r="A241" s="53"/>
      <c r="B241" s="65" t="s">
        <v>27</v>
      </c>
      <c r="C241" s="71">
        <f t="shared" ref="C241:G241" si="3">SUM(C224:C240)</f>
        <v>4000</v>
      </c>
      <c r="D241" s="71">
        <f t="shared" si="3"/>
        <v>33377</v>
      </c>
      <c r="E241" s="71">
        <f t="shared" si="3"/>
        <v>52570.100000000006</v>
      </c>
      <c r="F241" s="71">
        <f t="shared" si="3"/>
        <v>47000</v>
      </c>
      <c r="G241" s="71">
        <f t="shared" si="3"/>
        <v>61197</v>
      </c>
      <c r="H241" s="71">
        <f>SUM(H224:H240)</f>
        <v>61197</v>
      </c>
    </row>
    <row r="242" spans="1:8" ht="21" customHeight="1" x14ac:dyDescent="0.25">
      <c r="A242" s="53"/>
      <c r="B242" s="53"/>
      <c r="C242" s="53"/>
      <c r="D242" s="53"/>
      <c r="E242" s="53"/>
      <c r="F242" s="53"/>
      <c r="G242" s="53"/>
      <c r="H242" s="53"/>
    </row>
    <row r="243" spans="1:8" ht="21" customHeight="1" x14ac:dyDescent="0.25">
      <c r="A243" s="65" t="s">
        <v>638</v>
      </c>
      <c r="B243" s="53"/>
      <c r="C243" s="53"/>
      <c r="D243" s="53"/>
      <c r="E243" s="53"/>
      <c r="F243" s="53"/>
      <c r="G243" s="53"/>
      <c r="H243" s="53"/>
    </row>
    <row r="244" spans="1:8" ht="21" customHeight="1" x14ac:dyDescent="0.25">
      <c r="A244" s="53" t="s">
        <v>639</v>
      </c>
      <c r="B244" s="53" t="s">
        <v>640</v>
      </c>
      <c r="C244" s="53"/>
      <c r="D244" s="53"/>
      <c r="E244" s="53"/>
      <c r="F244" s="53"/>
      <c r="G244" s="67"/>
      <c r="H244" s="53"/>
    </row>
    <row r="245" spans="1:8" ht="21" customHeight="1" x14ac:dyDescent="0.25">
      <c r="A245" s="53" t="s">
        <v>641</v>
      </c>
      <c r="B245" s="53" t="s">
        <v>642</v>
      </c>
      <c r="C245" s="53"/>
      <c r="D245" s="53"/>
      <c r="E245" s="53"/>
      <c r="F245" s="53"/>
      <c r="G245" s="53"/>
      <c r="H245" s="53"/>
    </row>
    <row r="246" spans="1:8" ht="21" customHeight="1" x14ac:dyDescent="0.25">
      <c r="A246" s="53"/>
      <c r="B246" s="53" t="s">
        <v>643</v>
      </c>
      <c r="C246" s="53"/>
      <c r="D246" s="53"/>
      <c r="E246" s="53"/>
      <c r="F246" s="53"/>
      <c r="G246" s="53"/>
      <c r="H246" s="53"/>
    </row>
    <row r="247" spans="1:8" ht="21" customHeight="1" x14ac:dyDescent="0.25">
      <c r="A247" s="53"/>
      <c r="B247" s="53" t="s">
        <v>644</v>
      </c>
      <c r="C247" s="53"/>
      <c r="D247" s="53"/>
      <c r="E247" s="53"/>
      <c r="F247" s="53"/>
      <c r="G247" s="53"/>
      <c r="H247" s="53"/>
    </row>
    <row r="248" spans="1:8" ht="21" customHeight="1" x14ac:dyDescent="0.25">
      <c r="A248" s="53"/>
      <c r="B248" s="53" t="s">
        <v>645</v>
      </c>
      <c r="C248" s="53"/>
      <c r="D248" s="53"/>
      <c r="E248" s="53"/>
      <c r="F248" s="53"/>
      <c r="G248" s="53"/>
      <c r="H248" s="53"/>
    </row>
    <row r="249" spans="1:8" ht="21" customHeight="1" x14ac:dyDescent="0.25">
      <c r="A249" s="53"/>
      <c r="B249" s="65" t="s">
        <v>27</v>
      </c>
      <c r="C249" s="53"/>
      <c r="D249" s="53"/>
      <c r="E249" s="53"/>
      <c r="F249" s="53"/>
      <c r="G249" s="53"/>
      <c r="H249" s="53"/>
    </row>
    <row r="250" spans="1:8" ht="21" customHeight="1" x14ac:dyDescent="0.25">
      <c r="A250" s="53"/>
      <c r="B250" s="53"/>
      <c r="C250" s="53"/>
      <c r="D250" s="53"/>
      <c r="E250" s="53"/>
      <c r="F250" s="53"/>
      <c r="G250" s="53"/>
      <c r="H250" s="53"/>
    </row>
    <row r="251" spans="1:8" ht="21" customHeight="1" thickBot="1" x14ac:dyDescent="0.3">
      <c r="A251" s="92" t="s">
        <v>646</v>
      </c>
      <c r="B251" s="93"/>
      <c r="C251" s="94">
        <f>SUM(C34+C49+C68+C105+C135+C145+C156+C184+C209+C241)</f>
        <v>342529</v>
      </c>
      <c r="D251" s="95">
        <f>SUM(D241+D209+D196+D184+D156+D145+D135+D105+D68+D49+D34)</f>
        <v>311026</v>
      </c>
      <c r="E251" s="95">
        <f>SUM(E34+E49+E68+E105+E135+E145+E156+E184+E196+E209+E241)</f>
        <v>178143.91999999998</v>
      </c>
      <c r="F251" s="95">
        <f>+F241+C144+F184+F156+F135+F105+F68+F49+F34+F209</f>
        <v>341389</v>
      </c>
      <c r="G251" s="95">
        <f>SUM(G34+G49+G68+G105+G135+G145+G156+G184+G196+G209+G241)</f>
        <v>279640</v>
      </c>
      <c r="H251" s="95">
        <v>279640</v>
      </c>
    </row>
    <row r="252" spans="1:8" ht="21" customHeight="1" thickTop="1" x14ac:dyDescent="0.25">
      <c r="A252" s="96" t="s">
        <v>647</v>
      </c>
      <c r="B252" s="97"/>
      <c r="C252" s="69" t="s">
        <v>399</v>
      </c>
      <c r="D252" s="69" t="s">
        <v>399</v>
      </c>
      <c r="E252" s="69" t="s">
        <v>399</v>
      </c>
      <c r="F252" s="71"/>
      <c r="G252" s="98" t="s">
        <v>399</v>
      </c>
      <c r="H252" s="69" t="s">
        <v>820</v>
      </c>
    </row>
    <row r="253" spans="1:8" ht="15.75" x14ac:dyDescent="0.25">
      <c r="C253" s="99"/>
      <c r="D253" s="99"/>
      <c r="E253" s="1"/>
      <c r="F253" s="99"/>
      <c r="G253" s="99"/>
      <c r="H253" s="99"/>
    </row>
    <row r="254" spans="1:8" ht="16.5" x14ac:dyDescent="0.25">
      <c r="E254" s="100"/>
    </row>
  </sheetData>
  <mergeCells count="8">
    <mergeCell ref="A1:G1"/>
    <mergeCell ref="A163:H163"/>
    <mergeCell ref="A217:H217"/>
    <mergeCell ref="A3:H3"/>
    <mergeCell ref="A4:H4"/>
    <mergeCell ref="A6:G6"/>
    <mergeCell ref="A55:H55"/>
    <mergeCell ref="A109:H109"/>
  </mergeCells>
  <printOptions gridLines="1"/>
  <pageMargins left="0.2" right="0.2" top="0.25" bottom="0.25" header="0.3" footer="0.3"/>
  <pageSetup scale="68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5A62-4C72-40BF-8CC5-1C9AE6E8E191}">
  <sheetPr>
    <pageSetUpPr fitToPage="1"/>
  </sheetPr>
  <dimension ref="A1:H51"/>
  <sheetViews>
    <sheetView topLeftCell="A30" workbookViewId="0">
      <selection activeCell="L44" sqref="L44"/>
    </sheetView>
  </sheetViews>
  <sheetFormatPr defaultRowHeight="15" x14ac:dyDescent="0.25"/>
  <cols>
    <col min="1" max="1" width="18.7109375" customWidth="1"/>
    <col min="2" max="2" width="28.28515625" customWidth="1"/>
    <col min="3" max="5" width="20.7109375" customWidth="1"/>
    <col min="6" max="6" width="20.7109375" hidden="1" customWidth="1"/>
    <col min="7" max="7" width="20.7109375" customWidth="1"/>
    <col min="8" max="8" width="20.5703125" customWidth="1"/>
  </cols>
  <sheetData>
    <row r="1" spans="1:8" ht="21.95" customHeight="1" x14ac:dyDescent="0.3">
      <c r="A1" s="200" t="s">
        <v>648</v>
      </c>
      <c r="B1" s="200"/>
      <c r="C1" s="200"/>
      <c r="D1" s="200"/>
      <c r="E1" s="200"/>
      <c r="F1" s="200"/>
      <c r="G1" s="200"/>
      <c r="H1" s="200"/>
    </row>
    <row r="2" spans="1:8" ht="21.95" customHeight="1" x14ac:dyDescent="0.3">
      <c r="A2" s="201" t="s">
        <v>783</v>
      </c>
      <c r="B2" s="202"/>
      <c r="C2" s="202"/>
      <c r="D2" s="202"/>
      <c r="E2" s="202"/>
      <c r="F2" s="202"/>
      <c r="G2" s="202"/>
      <c r="H2" s="202"/>
    </row>
    <row r="3" spans="1:8" ht="21.95" customHeight="1" x14ac:dyDescent="0.3">
      <c r="A3" s="101"/>
      <c r="B3" s="102"/>
      <c r="C3" s="102"/>
      <c r="D3" s="102"/>
      <c r="E3" s="102"/>
      <c r="F3" s="102"/>
      <c r="G3" s="102"/>
    </row>
    <row r="4" spans="1:8" ht="21.95" customHeight="1" x14ac:dyDescent="0.3">
      <c r="A4" s="208" t="s">
        <v>649</v>
      </c>
      <c r="B4" s="208"/>
      <c r="C4" s="208"/>
      <c r="D4" s="208"/>
      <c r="E4" s="208"/>
      <c r="F4" s="208"/>
      <c r="G4" s="208"/>
      <c r="H4" s="208"/>
    </row>
    <row r="5" spans="1:8" ht="21.95" customHeight="1" x14ac:dyDescent="0.3">
      <c r="A5" s="203" t="s">
        <v>650</v>
      </c>
      <c r="B5" s="204"/>
      <c r="C5" s="204"/>
      <c r="D5" s="204"/>
      <c r="E5" s="204"/>
      <c r="F5" s="204"/>
      <c r="G5" s="204"/>
      <c r="H5" s="205"/>
    </row>
    <row r="6" spans="1:8" ht="21.95" customHeight="1" x14ac:dyDescent="0.25">
      <c r="A6" s="5"/>
      <c r="B6" s="5"/>
      <c r="C6" s="5"/>
      <c r="D6" s="5"/>
      <c r="E6" s="5"/>
      <c r="F6" s="5"/>
      <c r="G6" s="5"/>
    </row>
    <row r="7" spans="1:8" ht="21.95" customHeight="1" x14ac:dyDescent="0.3">
      <c r="A7" s="5"/>
      <c r="B7" s="5"/>
      <c r="C7" s="8" t="s">
        <v>403</v>
      </c>
      <c r="D7" s="1" t="s">
        <v>11</v>
      </c>
      <c r="E7" s="1" t="s">
        <v>8</v>
      </c>
      <c r="F7" s="1" t="s">
        <v>9</v>
      </c>
      <c r="G7" s="103" t="s">
        <v>9</v>
      </c>
      <c r="H7" s="6" t="s">
        <v>10</v>
      </c>
    </row>
    <row r="8" spans="1:8" ht="21.95" customHeight="1" x14ac:dyDescent="0.3">
      <c r="A8" s="5"/>
      <c r="B8" s="5"/>
      <c r="C8" s="8" t="s">
        <v>11</v>
      </c>
      <c r="D8" s="1" t="s">
        <v>405</v>
      </c>
      <c r="E8" s="8" t="s">
        <v>651</v>
      </c>
      <c r="F8" s="1" t="s">
        <v>14</v>
      </c>
      <c r="G8" s="104" t="s">
        <v>14</v>
      </c>
      <c r="H8" s="6" t="s">
        <v>652</v>
      </c>
    </row>
    <row r="9" spans="1:8" ht="21.95" customHeight="1" x14ac:dyDescent="0.3">
      <c r="A9" s="5"/>
      <c r="B9" s="5"/>
      <c r="C9" s="12" t="s">
        <v>13</v>
      </c>
      <c r="D9" s="12" t="s">
        <v>780</v>
      </c>
      <c r="E9" s="12" t="s">
        <v>780</v>
      </c>
      <c r="F9" s="8" t="s">
        <v>16</v>
      </c>
      <c r="G9" s="105" t="s">
        <v>16</v>
      </c>
      <c r="H9" s="12" t="s">
        <v>410</v>
      </c>
    </row>
    <row r="10" spans="1:8" ht="21.95" customHeight="1" x14ac:dyDescent="0.25">
      <c r="A10" s="17" t="s">
        <v>653</v>
      </c>
      <c r="B10" s="5"/>
      <c r="C10" s="5"/>
      <c r="D10" s="5"/>
      <c r="E10" s="5"/>
      <c r="F10" s="5"/>
      <c r="G10" s="5"/>
      <c r="H10" s="5"/>
    </row>
    <row r="11" spans="1:8" ht="21.95" customHeight="1" x14ac:dyDescent="0.25">
      <c r="A11" s="1" t="s">
        <v>654</v>
      </c>
      <c r="B11" s="5" t="s">
        <v>140</v>
      </c>
      <c r="C11" s="106">
        <v>0</v>
      </c>
      <c r="D11" s="106">
        <v>0</v>
      </c>
      <c r="E11" s="106">
        <v>0</v>
      </c>
      <c r="F11" s="106">
        <v>0</v>
      </c>
      <c r="G11" s="106">
        <v>0</v>
      </c>
      <c r="H11" s="106">
        <v>0</v>
      </c>
    </row>
    <row r="12" spans="1:8" ht="21.95" customHeight="1" x14ac:dyDescent="0.25">
      <c r="A12" s="1" t="s">
        <v>655</v>
      </c>
      <c r="B12" s="5" t="s">
        <v>142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</row>
    <row r="13" spans="1:8" ht="21.95" customHeight="1" x14ac:dyDescent="0.4">
      <c r="A13" s="1" t="s">
        <v>656</v>
      </c>
      <c r="B13" s="5" t="s">
        <v>657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</row>
    <row r="14" spans="1:8" ht="21.95" customHeight="1" x14ac:dyDescent="0.25">
      <c r="A14" s="5"/>
      <c r="B14" s="17" t="s">
        <v>27</v>
      </c>
      <c r="C14" s="106">
        <f t="shared" ref="C14:G14" si="0">SUM(C11:C13)</f>
        <v>0</v>
      </c>
      <c r="D14" s="106">
        <f t="shared" si="0"/>
        <v>0</v>
      </c>
      <c r="E14" s="106">
        <f t="shared" si="0"/>
        <v>0</v>
      </c>
      <c r="F14" s="106">
        <f t="shared" si="0"/>
        <v>0</v>
      </c>
      <c r="G14" s="106">
        <f t="shared" si="0"/>
        <v>0</v>
      </c>
      <c r="H14" s="106">
        <f>SUM(H11:H13)</f>
        <v>0</v>
      </c>
    </row>
    <row r="15" spans="1:8" ht="21.95" customHeight="1" x14ac:dyDescent="0.25">
      <c r="A15" s="17" t="s">
        <v>658</v>
      </c>
      <c r="B15" s="5"/>
      <c r="C15" s="5"/>
      <c r="D15" s="5"/>
      <c r="E15" s="5"/>
      <c r="F15" s="5"/>
      <c r="G15" s="5"/>
      <c r="H15" s="5"/>
    </row>
    <row r="16" spans="1:8" ht="21.95" customHeight="1" x14ac:dyDescent="0.25">
      <c r="A16" s="18" t="s">
        <v>659</v>
      </c>
      <c r="B16" s="5"/>
      <c r="C16" s="5"/>
      <c r="D16" s="5"/>
      <c r="E16" s="5"/>
      <c r="F16" s="5"/>
      <c r="G16" s="5"/>
      <c r="H16" s="5"/>
    </row>
    <row r="17" spans="1:8" ht="21.95" customHeight="1" x14ac:dyDescent="0.25">
      <c r="A17" s="1" t="s">
        <v>660</v>
      </c>
      <c r="B17" s="5" t="s">
        <v>22</v>
      </c>
      <c r="C17" s="106">
        <v>2500</v>
      </c>
      <c r="D17" s="106">
        <v>1500</v>
      </c>
      <c r="E17" s="106">
        <v>0</v>
      </c>
      <c r="F17" s="44">
        <v>2500</v>
      </c>
      <c r="G17" s="44">
        <v>1500</v>
      </c>
      <c r="H17" s="44">
        <v>1500</v>
      </c>
    </row>
    <row r="18" spans="1:8" ht="21.95" customHeight="1" x14ac:dyDescent="0.25">
      <c r="A18" s="1" t="s">
        <v>661</v>
      </c>
      <c r="B18" s="5" t="s">
        <v>24</v>
      </c>
      <c r="C18" s="106">
        <v>0</v>
      </c>
      <c r="D18" s="106">
        <v>0</v>
      </c>
      <c r="E18" s="106">
        <v>0</v>
      </c>
      <c r="F18" s="44">
        <v>0</v>
      </c>
      <c r="G18" s="44">
        <v>0</v>
      </c>
      <c r="H18" s="44">
        <v>0</v>
      </c>
    </row>
    <row r="19" spans="1:8" ht="21.95" customHeight="1" x14ac:dyDescent="0.4">
      <c r="A19" s="1" t="s">
        <v>662</v>
      </c>
      <c r="B19" s="5" t="s">
        <v>26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</row>
    <row r="20" spans="1:8" ht="21.95" customHeight="1" x14ac:dyDescent="0.25">
      <c r="A20" s="5"/>
      <c r="B20" s="17" t="s">
        <v>27</v>
      </c>
      <c r="C20" s="29">
        <f t="shared" ref="C20:G20" si="1">SUM(C17:C19)</f>
        <v>2500</v>
      </c>
      <c r="D20" s="29">
        <f t="shared" si="1"/>
        <v>1500</v>
      </c>
      <c r="E20" s="29">
        <f t="shared" si="1"/>
        <v>0</v>
      </c>
      <c r="F20" s="29">
        <f t="shared" si="1"/>
        <v>2500</v>
      </c>
      <c r="G20" s="29">
        <f t="shared" si="1"/>
        <v>1500</v>
      </c>
      <c r="H20" s="29">
        <f>SUM(H17:H19)</f>
        <v>1500</v>
      </c>
    </row>
    <row r="21" spans="1:8" ht="21.95" customHeight="1" x14ac:dyDescent="0.25">
      <c r="A21" s="17" t="s">
        <v>663</v>
      </c>
      <c r="B21" s="5"/>
      <c r="C21" s="106"/>
      <c r="D21" s="5"/>
      <c r="E21" s="5"/>
      <c r="F21" s="15"/>
      <c r="G21" s="15"/>
      <c r="H21" s="15"/>
    </row>
    <row r="22" spans="1:8" ht="21.95" customHeight="1" x14ac:dyDescent="0.25">
      <c r="A22" s="1" t="s">
        <v>664</v>
      </c>
      <c r="B22" s="5" t="s">
        <v>22</v>
      </c>
      <c r="C22" s="106">
        <v>2500</v>
      </c>
      <c r="D22" s="106">
        <v>4000</v>
      </c>
      <c r="E22" s="106">
        <v>0</v>
      </c>
      <c r="F22" s="44">
        <v>2500</v>
      </c>
      <c r="G22" s="44">
        <v>4000</v>
      </c>
      <c r="H22" s="44">
        <v>4000</v>
      </c>
    </row>
    <row r="23" spans="1:8" ht="21.95" customHeight="1" x14ac:dyDescent="0.25">
      <c r="A23" s="1" t="s">
        <v>665</v>
      </c>
      <c r="B23" s="5" t="s">
        <v>24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</row>
    <row r="24" spans="1:8" ht="21.95" customHeight="1" x14ac:dyDescent="0.4">
      <c r="A24" s="1" t="s">
        <v>666</v>
      </c>
      <c r="B24" s="5" t="s">
        <v>26</v>
      </c>
      <c r="C24" s="108">
        <v>10000</v>
      </c>
      <c r="D24" s="108">
        <v>10000</v>
      </c>
      <c r="E24" s="108">
        <v>7880.69</v>
      </c>
      <c r="F24" s="108">
        <v>10000</v>
      </c>
      <c r="G24" s="108">
        <v>10000</v>
      </c>
      <c r="H24" s="108">
        <v>10000</v>
      </c>
    </row>
    <row r="25" spans="1:8" ht="21.95" customHeight="1" x14ac:dyDescent="0.25">
      <c r="A25" s="5"/>
      <c r="B25" s="17" t="s">
        <v>27</v>
      </c>
      <c r="C25" s="29">
        <f t="shared" ref="C25:G25" si="2">SUM(C22:C24)</f>
        <v>12500</v>
      </c>
      <c r="D25" s="29">
        <f t="shared" si="2"/>
        <v>14000</v>
      </c>
      <c r="E25" s="29">
        <f t="shared" si="2"/>
        <v>7880.69</v>
      </c>
      <c r="F25" s="29">
        <f t="shared" si="2"/>
        <v>12500</v>
      </c>
      <c r="G25" s="29">
        <f t="shared" si="2"/>
        <v>14000</v>
      </c>
      <c r="H25" s="29">
        <f>SUM(H22:H24)</f>
        <v>14000</v>
      </c>
    </row>
    <row r="26" spans="1:8" ht="21.95" customHeight="1" x14ac:dyDescent="0.25">
      <c r="A26" s="17" t="s">
        <v>667</v>
      </c>
      <c r="B26" s="5"/>
      <c r="C26" s="5"/>
      <c r="D26" s="5"/>
      <c r="E26" s="5"/>
      <c r="F26" s="5"/>
      <c r="G26" s="5"/>
      <c r="H26" s="5"/>
    </row>
    <row r="27" spans="1:8" ht="21.95" customHeight="1" x14ac:dyDescent="0.25">
      <c r="A27" s="1" t="s">
        <v>668</v>
      </c>
      <c r="B27" s="5" t="s">
        <v>22</v>
      </c>
      <c r="C27" s="106">
        <v>0</v>
      </c>
      <c r="D27" s="106">
        <v>0</v>
      </c>
      <c r="E27" s="106">
        <v>0</v>
      </c>
      <c r="F27" s="106">
        <v>0</v>
      </c>
      <c r="G27" s="7">
        <v>0</v>
      </c>
      <c r="H27" s="106">
        <v>0</v>
      </c>
    </row>
    <row r="28" spans="1:8" ht="21.95" customHeight="1" x14ac:dyDescent="0.25">
      <c r="A28" s="1" t="s">
        <v>669</v>
      </c>
      <c r="B28" s="5" t="s">
        <v>24</v>
      </c>
      <c r="C28" s="106">
        <v>0</v>
      </c>
      <c r="D28" s="106">
        <v>0</v>
      </c>
      <c r="E28" s="106">
        <v>0</v>
      </c>
      <c r="F28" s="106">
        <v>0</v>
      </c>
      <c r="G28" s="7">
        <v>0</v>
      </c>
      <c r="H28" s="106">
        <v>0</v>
      </c>
    </row>
    <row r="29" spans="1:8" ht="21.95" customHeight="1" x14ac:dyDescent="0.4">
      <c r="A29" s="1" t="s">
        <v>670</v>
      </c>
      <c r="B29" s="5" t="s">
        <v>671</v>
      </c>
      <c r="C29" s="108">
        <v>80000</v>
      </c>
      <c r="D29" s="108">
        <v>94000</v>
      </c>
      <c r="E29" s="108">
        <v>73840.45</v>
      </c>
      <c r="F29" s="108">
        <v>102800</v>
      </c>
      <c r="G29" s="108">
        <v>95000</v>
      </c>
      <c r="H29" s="108">
        <v>95000</v>
      </c>
    </row>
    <row r="30" spans="1:8" ht="21.95" customHeight="1" x14ac:dyDescent="0.4">
      <c r="A30" s="1"/>
      <c r="B30" s="5"/>
      <c r="C30" s="108"/>
      <c r="D30" s="108"/>
      <c r="E30" s="108"/>
      <c r="F30" s="108"/>
      <c r="G30" s="108"/>
      <c r="H30" s="108"/>
    </row>
    <row r="31" spans="1:8" ht="21.95" customHeight="1" x14ac:dyDescent="0.25">
      <c r="A31" s="5"/>
      <c r="B31" s="17" t="s">
        <v>27</v>
      </c>
      <c r="C31" s="29">
        <f t="shared" ref="C31:G31" si="3">SUM(C27:C29)</f>
        <v>80000</v>
      </c>
      <c r="D31" s="29">
        <f t="shared" si="3"/>
        <v>94000</v>
      </c>
      <c r="E31" s="29">
        <f t="shared" si="3"/>
        <v>73840.45</v>
      </c>
      <c r="F31" s="29">
        <f t="shared" si="3"/>
        <v>102800</v>
      </c>
      <c r="G31" s="29">
        <f t="shared" si="3"/>
        <v>95000</v>
      </c>
      <c r="H31" s="29">
        <f>SUM(H27:H30)</f>
        <v>95000</v>
      </c>
    </row>
    <row r="32" spans="1:8" ht="21.95" customHeight="1" x14ac:dyDescent="0.25">
      <c r="A32" s="17"/>
      <c r="B32" s="5"/>
      <c r="C32" s="29"/>
      <c r="D32" s="29"/>
      <c r="E32" s="29"/>
      <c r="F32" s="29"/>
      <c r="G32" s="29"/>
      <c r="H32" s="29"/>
    </row>
    <row r="33" spans="1:8" ht="21.95" customHeight="1" x14ac:dyDescent="0.25">
      <c r="A33" s="17" t="s">
        <v>672</v>
      </c>
      <c r="B33" s="5"/>
      <c r="C33" s="5"/>
      <c r="D33" s="5"/>
      <c r="E33" s="5"/>
      <c r="F33" s="5"/>
      <c r="G33" s="5"/>
      <c r="H33" s="5"/>
    </row>
    <row r="34" spans="1:8" ht="21.95" customHeight="1" x14ac:dyDescent="0.25">
      <c r="A34" s="1" t="s">
        <v>673</v>
      </c>
      <c r="B34" s="5" t="s">
        <v>348</v>
      </c>
      <c r="C34" s="106">
        <v>0</v>
      </c>
      <c r="D34" s="106">
        <v>445</v>
      </c>
      <c r="E34" s="106">
        <v>0</v>
      </c>
      <c r="F34" s="106">
        <v>0</v>
      </c>
      <c r="G34" s="106">
        <v>445</v>
      </c>
      <c r="H34" s="106">
        <v>445</v>
      </c>
    </row>
    <row r="35" spans="1:8" ht="21.95" customHeight="1" x14ac:dyDescent="0.25">
      <c r="A35" s="8" t="s">
        <v>674</v>
      </c>
      <c r="B35" s="5" t="s">
        <v>675</v>
      </c>
      <c r="C35" s="106">
        <v>400</v>
      </c>
      <c r="D35" s="106">
        <v>421</v>
      </c>
      <c r="E35" s="106">
        <v>0</v>
      </c>
      <c r="F35" s="106">
        <v>400</v>
      </c>
      <c r="G35" s="106">
        <v>421</v>
      </c>
      <c r="H35" s="106">
        <v>421</v>
      </c>
    </row>
    <row r="36" spans="1:8" ht="21.95" customHeight="1" x14ac:dyDescent="0.25">
      <c r="A36" s="1" t="s">
        <v>676</v>
      </c>
      <c r="B36" s="5" t="s">
        <v>677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</row>
    <row r="37" spans="1:8" ht="21.95" customHeight="1" x14ac:dyDescent="0.4">
      <c r="A37" s="8" t="s">
        <v>678</v>
      </c>
      <c r="B37" s="5" t="s">
        <v>679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</row>
    <row r="38" spans="1:8" ht="21.95" customHeight="1" x14ac:dyDescent="0.25">
      <c r="A38" s="5"/>
      <c r="B38" s="17" t="s">
        <v>27</v>
      </c>
      <c r="C38" s="29">
        <f t="shared" ref="C38:G38" si="4">SUM(C34:C37)</f>
        <v>400</v>
      </c>
      <c r="D38" s="29">
        <f t="shared" si="4"/>
        <v>866</v>
      </c>
      <c r="E38" s="29">
        <f t="shared" si="4"/>
        <v>0</v>
      </c>
      <c r="F38" s="29">
        <f t="shared" si="4"/>
        <v>400</v>
      </c>
      <c r="G38" s="29">
        <f t="shared" si="4"/>
        <v>866</v>
      </c>
      <c r="H38" s="29">
        <f>SUM(H34:H37)</f>
        <v>866</v>
      </c>
    </row>
    <row r="39" spans="1:8" ht="21.95" customHeight="1" x14ac:dyDescent="0.25">
      <c r="A39" s="17" t="s">
        <v>680</v>
      </c>
      <c r="B39" s="5"/>
      <c r="C39" s="5"/>
      <c r="D39" s="5"/>
      <c r="E39" s="5"/>
      <c r="F39" s="5"/>
      <c r="G39" s="5"/>
      <c r="H39" s="5"/>
    </row>
    <row r="40" spans="1:8" ht="21.95" customHeight="1" x14ac:dyDescent="0.25">
      <c r="A40" s="1" t="s">
        <v>681</v>
      </c>
      <c r="B40" s="5" t="s">
        <v>682</v>
      </c>
      <c r="C40" s="106"/>
      <c r="D40" s="106"/>
      <c r="E40" s="106"/>
      <c r="F40" s="106"/>
      <c r="G40" s="106"/>
      <c r="H40" s="106"/>
    </row>
    <row r="41" spans="1:8" ht="21.95" customHeight="1" x14ac:dyDescent="0.25">
      <c r="A41" s="5"/>
      <c r="B41" s="5" t="s">
        <v>683</v>
      </c>
      <c r="C41" s="106"/>
      <c r="D41" s="106"/>
      <c r="E41" s="106"/>
      <c r="F41" s="106"/>
      <c r="G41" s="106"/>
      <c r="H41" s="106"/>
    </row>
    <row r="42" spans="1:8" ht="21.95" customHeight="1" x14ac:dyDescent="0.4">
      <c r="A42" s="1" t="s">
        <v>656</v>
      </c>
      <c r="B42" s="18" t="s">
        <v>684</v>
      </c>
      <c r="C42" s="108">
        <v>4000</v>
      </c>
      <c r="D42" s="108">
        <v>4000</v>
      </c>
      <c r="E42" s="108">
        <v>0</v>
      </c>
      <c r="F42" s="108">
        <v>4000</v>
      </c>
      <c r="G42" s="108">
        <v>4000</v>
      </c>
      <c r="H42" s="108">
        <v>4000</v>
      </c>
    </row>
    <row r="43" spans="1:8" ht="21.95" customHeight="1" x14ac:dyDescent="0.25">
      <c r="A43" s="5"/>
      <c r="B43" s="17" t="s">
        <v>27</v>
      </c>
      <c r="C43" s="29">
        <f>SUM(C42)</f>
        <v>4000</v>
      </c>
      <c r="D43" s="29">
        <f>SUM(D40:D42)</f>
        <v>4000</v>
      </c>
      <c r="E43" s="29">
        <f>SUM(E42)</f>
        <v>0</v>
      </c>
      <c r="F43" s="29">
        <f>SUM(F42)</f>
        <v>4000</v>
      </c>
      <c r="G43" s="29">
        <f>SUM(G42)</f>
        <v>4000</v>
      </c>
      <c r="H43" s="29">
        <f>SUM(H42)</f>
        <v>4000</v>
      </c>
    </row>
    <row r="44" spans="1:8" ht="21.95" customHeight="1" x14ac:dyDescent="0.25">
      <c r="A44" s="17" t="s">
        <v>685</v>
      </c>
      <c r="B44" s="5"/>
      <c r="C44" s="5"/>
      <c r="D44" s="5"/>
      <c r="E44" s="5"/>
      <c r="F44" s="5"/>
      <c r="G44" s="5"/>
      <c r="H44" s="5"/>
    </row>
    <row r="45" spans="1:8" ht="21.95" customHeight="1" x14ac:dyDescent="0.25">
      <c r="A45" s="1" t="s">
        <v>686</v>
      </c>
      <c r="B45" s="5" t="s">
        <v>687</v>
      </c>
      <c r="C45" s="106">
        <v>10000</v>
      </c>
      <c r="D45" s="106">
        <v>0</v>
      </c>
      <c r="E45" s="106">
        <v>0</v>
      </c>
      <c r="F45" s="106">
        <v>10000</v>
      </c>
      <c r="G45" s="106">
        <v>0</v>
      </c>
      <c r="H45" s="106"/>
    </row>
    <row r="46" spans="1:8" ht="21.95" customHeight="1" x14ac:dyDescent="0.25">
      <c r="A46" s="1" t="s">
        <v>688</v>
      </c>
      <c r="B46" s="5" t="s">
        <v>689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</row>
    <row r="47" spans="1:8" ht="21.95" customHeight="1" x14ac:dyDescent="0.4">
      <c r="A47" s="1" t="s">
        <v>656</v>
      </c>
      <c r="B47" s="5" t="s">
        <v>690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</row>
    <row r="48" spans="1:8" ht="21.95" customHeight="1" x14ac:dyDescent="0.25">
      <c r="A48" s="5"/>
      <c r="B48" s="17" t="s">
        <v>27</v>
      </c>
      <c r="C48" s="29">
        <f>SUM(C45:C47)</f>
        <v>10000</v>
      </c>
      <c r="D48" s="29">
        <f>SUM(D45:D47)</f>
        <v>0</v>
      </c>
      <c r="E48" s="29">
        <f>SUM(E45:E47)</f>
        <v>0</v>
      </c>
      <c r="F48" s="29">
        <f>SUM(F45:F46)</f>
        <v>10000</v>
      </c>
      <c r="G48" s="29">
        <f>SUM(G45:G47)</f>
        <v>0</v>
      </c>
      <c r="H48" s="29">
        <f>SUM(H45:H47)</f>
        <v>0</v>
      </c>
    </row>
    <row r="49" spans="1:8" ht="21.95" customHeight="1" thickBot="1" x14ac:dyDescent="0.3">
      <c r="A49" s="5"/>
      <c r="B49" s="5"/>
      <c r="C49" s="5"/>
      <c r="D49" s="5"/>
      <c r="E49" s="5"/>
      <c r="F49" s="5"/>
      <c r="G49" s="5"/>
      <c r="H49" s="5"/>
    </row>
    <row r="50" spans="1:8" ht="21.95" customHeight="1" thickBot="1" x14ac:dyDescent="0.3">
      <c r="A50" s="206" t="s">
        <v>691</v>
      </c>
      <c r="B50" s="207"/>
      <c r="C50" s="109">
        <f>SUM(C48+C43+C38+C31+C25+C20)</f>
        <v>109400</v>
      </c>
      <c r="D50" s="110">
        <f>SUM(D48+D43+D38+D31+D25+D20)</f>
        <v>114366</v>
      </c>
      <c r="E50" s="110">
        <f>E14+E20+E25+E31+E38+E43+E48</f>
        <v>81721.14</v>
      </c>
      <c r="F50" s="110">
        <f>SUM(F48+F43+F38+F31+F25+F20)</f>
        <v>132200</v>
      </c>
      <c r="G50" s="110">
        <f>G20+G25+ G31+G38+G43+G48</f>
        <v>115366</v>
      </c>
      <c r="H50" s="110">
        <f>H20+H25+H31+H38+H43+H48</f>
        <v>115366</v>
      </c>
    </row>
    <row r="51" spans="1:8" x14ac:dyDescent="0.25">
      <c r="C51" s="99" t="s">
        <v>399</v>
      </c>
      <c r="D51" s="99" t="s">
        <v>399</v>
      </c>
      <c r="E51" s="99" t="s">
        <v>399</v>
      </c>
      <c r="F51" s="99"/>
      <c r="G51" s="99" t="s">
        <v>399</v>
      </c>
      <c r="H51" s="99" t="s">
        <v>820</v>
      </c>
    </row>
  </sheetData>
  <mergeCells count="5">
    <mergeCell ref="A1:H1"/>
    <mergeCell ref="A2:H2"/>
    <mergeCell ref="A5:H5"/>
    <mergeCell ref="A50:B50"/>
    <mergeCell ref="A4:H4"/>
  </mergeCells>
  <printOptions gridLines="1"/>
  <pageMargins left="0.45" right="0.45" top="0.5" bottom="0.5" header="0.3" footer="0.3"/>
  <pageSetup scale="64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5AC2-C17E-4861-B472-3065BE868B3D}">
  <sheetPr>
    <pageSetUpPr fitToPage="1"/>
  </sheetPr>
  <dimension ref="A1:H50"/>
  <sheetViews>
    <sheetView topLeftCell="A43" workbookViewId="0">
      <selection activeCell="H50" sqref="H50"/>
    </sheetView>
  </sheetViews>
  <sheetFormatPr defaultRowHeight="15" x14ac:dyDescent="0.25"/>
  <cols>
    <col min="1" max="1" width="16.28515625" customWidth="1"/>
    <col min="2" max="2" width="28.5703125" customWidth="1"/>
    <col min="3" max="5" width="20.7109375" customWidth="1"/>
    <col min="6" max="6" width="20.7109375" hidden="1" customWidth="1"/>
    <col min="7" max="7" width="20.7109375" customWidth="1"/>
    <col min="8" max="8" width="19.140625" customWidth="1"/>
  </cols>
  <sheetData>
    <row r="1" spans="1:8" ht="21.95" customHeight="1" x14ac:dyDescent="0.3">
      <c r="A1" s="199" t="s">
        <v>648</v>
      </c>
      <c r="B1" s="199"/>
      <c r="C1" s="199"/>
      <c r="D1" s="199"/>
      <c r="E1" s="199"/>
      <c r="F1" s="199"/>
      <c r="G1" s="199"/>
      <c r="H1" s="199"/>
    </row>
    <row r="2" spans="1:8" ht="21.95" customHeight="1" x14ac:dyDescent="0.3">
      <c r="A2" s="201" t="s">
        <v>784</v>
      </c>
      <c r="B2" s="202"/>
      <c r="C2" s="202"/>
      <c r="D2" s="202"/>
      <c r="E2" s="202"/>
      <c r="F2" s="202"/>
      <c r="G2" s="202"/>
      <c r="H2" s="202"/>
    </row>
    <row r="3" spans="1:8" ht="21.95" customHeight="1" x14ac:dyDescent="0.3">
      <c r="A3" s="101"/>
      <c r="B3" s="111"/>
      <c r="C3" s="111"/>
      <c r="D3" s="111"/>
      <c r="E3" s="111"/>
      <c r="F3" s="111"/>
      <c r="G3" s="101"/>
    </row>
    <row r="4" spans="1:8" ht="21.95" customHeight="1" x14ac:dyDescent="0.3">
      <c r="A4" s="208" t="s">
        <v>692</v>
      </c>
      <c r="B4" s="208"/>
      <c r="C4" s="208"/>
      <c r="D4" s="208"/>
      <c r="E4" s="208"/>
      <c r="F4" s="208"/>
      <c r="G4" s="208"/>
      <c r="H4" s="208"/>
    </row>
    <row r="5" spans="1:8" ht="21.95" customHeight="1" x14ac:dyDescent="0.3">
      <c r="A5" s="209" t="s">
        <v>693</v>
      </c>
      <c r="B5" s="210"/>
      <c r="C5" s="210"/>
      <c r="D5" s="210"/>
      <c r="E5" s="210"/>
      <c r="F5" s="210"/>
      <c r="G5" s="210"/>
      <c r="H5" s="211"/>
    </row>
    <row r="6" spans="1:8" ht="21.95" customHeight="1" x14ac:dyDescent="0.25">
      <c r="A6" s="4"/>
      <c r="B6" s="4"/>
      <c r="C6" s="4"/>
      <c r="D6" s="4"/>
      <c r="E6" s="4"/>
      <c r="F6" s="4"/>
      <c r="G6" s="4"/>
    </row>
    <row r="7" spans="1:8" ht="21.95" customHeight="1" x14ac:dyDescent="0.3">
      <c r="A7" s="4"/>
      <c r="B7" s="4"/>
      <c r="C7" s="8" t="s">
        <v>6</v>
      </c>
      <c r="D7" s="1" t="s">
        <v>7</v>
      </c>
      <c r="E7" s="1" t="s">
        <v>8</v>
      </c>
      <c r="F7" s="99" t="s">
        <v>9</v>
      </c>
      <c r="G7" s="103" t="s">
        <v>9</v>
      </c>
      <c r="H7" s="112" t="s">
        <v>10</v>
      </c>
    </row>
    <row r="8" spans="1:8" ht="21.95" customHeight="1" x14ac:dyDescent="0.3">
      <c r="A8" s="4"/>
      <c r="B8" s="4"/>
      <c r="C8" s="8" t="s">
        <v>11</v>
      </c>
      <c r="D8" s="1" t="s">
        <v>694</v>
      </c>
      <c r="E8" s="1" t="s">
        <v>695</v>
      </c>
      <c r="F8" s="99" t="s">
        <v>14</v>
      </c>
      <c r="G8" s="104" t="s">
        <v>14</v>
      </c>
      <c r="H8" s="112" t="s">
        <v>652</v>
      </c>
    </row>
    <row r="9" spans="1:8" ht="21.95" customHeight="1" x14ac:dyDescent="0.3">
      <c r="A9" s="4"/>
      <c r="B9" s="4"/>
      <c r="C9" s="12" t="s">
        <v>13</v>
      </c>
      <c r="D9" s="12" t="s">
        <v>780</v>
      </c>
      <c r="E9" s="12" t="s">
        <v>780</v>
      </c>
      <c r="F9" s="8" t="s">
        <v>16</v>
      </c>
      <c r="G9" s="105" t="s">
        <v>16</v>
      </c>
      <c r="H9" s="12" t="s">
        <v>410</v>
      </c>
    </row>
    <row r="10" spans="1:8" ht="21.95" customHeight="1" x14ac:dyDescent="0.25">
      <c r="A10" s="4"/>
      <c r="B10" s="4"/>
      <c r="C10" s="99"/>
      <c r="D10" s="99"/>
      <c r="E10" s="99"/>
      <c r="F10" s="99"/>
      <c r="G10" s="99"/>
      <c r="H10" s="99"/>
    </row>
    <row r="11" spans="1:8" ht="21.95" customHeight="1" x14ac:dyDescent="0.25">
      <c r="A11" s="17" t="s">
        <v>658</v>
      </c>
      <c r="B11" s="5"/>
      <c r="C11" s="5"/>
      <c r="D11" s="5"/>
      <c r="E11" s="5"/>
      <c r="F11" s="5"/>
      <c r="G11" s="5"/>
      <c r="H11" s="5"/>
    </row>
    <row r="12" spans="1:8" ht="21.95" customHeight="1" x14ac:dyDescent="0.25">
      <c r="A12" s="18" t="s">
        <v>696</v>
      </c>
      <c r="B12" s="5"/>
      <c r="C12" s="19"/>
      <c r="D12" s="19"/>
      <c r="E12" s="19"/>
      <c r="F12" s="19"/>
      <c r="G12" s="19"/>
      <c r="H12" s="19"/>
    </row>
    <row r="13" spans="1:8" ht="21.95" customHeight="1" x14ac:dyDescent="0.25">
      <c r="A13" s="1" t="s">
        <v>697</v>
      </c>
      <c r="B13" s="5" t="s">
        <v>698</v>
      </c>
      <c r="C13" s="19">
        <v>108650</v>
      </c>
      <c r="D13" s="19">
        <v>99266</v>
      </c>
      <c r="E13" s="19">
        <v>41839.089999999997</v>
      </c>
      <c r="F13" s="106">
        <v>101857</v>
      </c>
      <c r="G13" s="23">
        <v>85266</v>
      </c>
      <c r="H13" s="106">
        <v>85266</v>
      </c>
    </row>
    <row r="14" spans="1:8" ht="21.95" customHeight="1" x14ac:dyDescent="0.25">
      <c r="A14" s="1" t="s">
        <v>699</v>
      </c>
      <c r="B14" s="5" t="s">
        <v>503</v>
      </c>
      <c r="C14" s="19">
        <v>0</v>
      </c>
      <c r="D14" s="19">
        <v>0</v>
      </c>
      <c r="E14" s="19">
        <v>250</v>
      </c>
      <c r="F14" s="106">
        <v>0</v>
      </c>
      <c r="G14" s="23">
        <v>0</v>
      </c>
      <c r="H14" s="106">
        <v>0</v>
      </c>
    </row>
    <row r="15" spans="1:8" ht="21.95" customHeight="1" x14ac:dyDescent="0.25">
      <c r="A15" s="1" t="s">
        <v>700</v>
      </c>
      <c r="B15" s="5" t="s">
        <v>701</v>
      </c>
      <c r="C15" s="19">
        <v>550</v>
      </c>
      <c r="D15" s="19">
        <v>600</v>
      </c>
      <c r="E15" s="19">
        <v>249.99</v>
      </c>
      <c r="F15" s="106">
        <v>550</v>
      </c>
      <c r="G15" s="23">
        <v>600</v>
      </c>
      <c r="H15" s="106">
        <v>600</v>
      </c>
    </row>
    <row r="16" spans="1:8" ht="21.95" customHeight="1" x14ac:dyDescent="0.25">
      <c r="A16" s="1"/>
      <c r="B16" s="5" t="s">
        <v>702</v>
      </c>
      <c r="C16" s="19"/>
      <c r="D16" s="19"/>
      <c r="E16" s="19"/>
      <c r="F16" s="19"/>
      <c r="G16" s="19"/>
      <c r="H16" s="19"/>
    </row>
    <row r="17" spans="1:8" ht="21.95" customHeight="1" x14ac:dyDescent="0.25">
      <c r="A17" s="1" t="s">
        <v>703</v>
      </c>
      <c r="B17" s="5" t="s">
        <v>704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</row>
    <row r="18" spans="1:8" ht="21.95" customHeight="1" x14ac:dyDescent="0.25">
      <c r="A18" s="1"/>
      <c r="B18" s="5" t="s">
        <v>705</v>
      </c>
      <c r="C18" s="19"/>
      <c r="D18" s="19"/>
      <c r="E18" s="19"/>
      <c r="F18" s="19"/>
      <c r="G18" s="19"/>
      <c r="H18" s="19"/>
    </row>
    <row r="19" spans="1:8" ht="21.95" customHeight="1" x14ac:dyDescent="0.4">
      <c r="A19" s="1" t="s">
        <v>656</v>
      </c>
      <c r="B19" s="5" t="s">
        <v>706</v>
      </c>
      <c r="C19" s="113">
        <v>0</v>
      </c>
      <c r="D19" s="113">
        <v>0</v>
      </c>
      <c r="E19" s="113">
        <v>0</v>
      </c>
      <c r="F19" s="113">
        <v>0</v>
      </c>
      <c r="G19" s="113">
        <v>0</v>
      </c>
      <c r="H19" s="113">
        <v>0</v>
      </c>
    </row>
    <row r="20" spans="1:8" ht="21.95" customHeight="1" x14ac:dyDescent="0.25">
      <c r="A20" s="5"/>
      <c r="B20" s="17" t="s">
        <v>707</v>
      </c>
      <c r="C20" s="22">
        <f t="shared" ref="C20:F20" si="0">SUM(C13:C19)</f>
        <v>109200</v>
      </c>
      <c r="D20" s="22">
        <f t="shared" si="0"/>
        <v>99866</v>
      </c>
      <c r="E20" s="22">
        <f>SUM(E13:E19)</f>
        <v>42339.079999999994</v>
      </c>
      <c r="F20" s="22">
        <f t="shared" si="0"/>
        <v>102407</v>
      </c>
      <c r="G20" s="22">
        <f>SUM(G13:G19)</f>
        <v>85866</v>
      </c>
      <c r="H20" s="22">
        <f>SUM(H13:H19)</f>
        <v>85866</v>
      </c>
    </row>
    <row r="21" spans="1:8" ht="21.95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ht="21.95" customHeight="1" x14ac:dyDescent="0.25">
      <c r="A22" s="17" t="s">
        <v>708</v>
      </c>
      <c r="B22" s="5"/>
      <c r="C22" s="19"/>
      <c r="D22" s="19"/>
      <c r="E22" s="19"/>
      <c r="F22" s="19"/>
      <c r="G22" s="19"/>
      <c r="H22" s="19"/>
    </row>
    <row r="23" spans="1:8" ht="21.95" customHeight="1" x14ac:dyDescent="0.25">
      <c r="A23" s="1" t="s">
        <v>709</v>
      </c>
      <c r="B23" s="5" t="s">
        <v>540</v>
      </c>
      <c r="C23" s="19">
        <v>200</v>
      </c>
      <c r="D23" s="19">
        <v>4500</v>
      </c>
      <c r="E23" s="19">
        <v>3570.12</v>
      </c>
      <c r="F23" s="19">
        <v>50</v>
      </c>
      <c r="G23" s="23">
        <v>4500</v>
      </c>
      <c r="H23" s="19">
        <v>4500</v>
      </c>
    </row>
    <row r="24" spans="1:8" ht="21.95" customHeight="1" x14ac:dyDescent="0.25">
      <c r="A24" s="1" t="s">
        <v>710</v>
      </c>
      <c r="B24" s="5" t="s">
        <v>542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ht="21.95" customHeight="1" x14ac:dyDescent="0.4">
      <c r="A25" s="1" t="s">
        <v>711</v>
      </c>
      <c r="B25" s="5" t="s">
        <v>712</v>
      </c>
      <c r="C25" s="113">
        <v>0</v>
      </c>
      <c r="D25" s="113">
        <v>0</v>
      </c>
      <c r="E25" s="113">
        <v>0</v>
      </c>
      <c r="F25" s="113">
        <v>0</v>
      </c>
      <c r="G25" s="113">
        <v>0</v>
      </c>
      <c r="H25" s="113">
        <v>0</v>
      </c>
    </row>
    <row r="26" spans="1:8" ht="21.95" customHeight="1" x14ac:dyDescent="0.25">
      <c r="A26" s="5"/>
      <c r="B26" s="17" t="s">
        <v>707</v>
      </c>
      <c r="C26" s="22">
        <f>SUM(C22:C25)</f>
        <v>200</v>
      </c>
      <c r="D26" s="22">
        <f>SUM(D22:D25)</f>
        <v>4500</v>
      </c>
      <c r="E26" s="22">
        <f>SUM(E23:E25)</f>
        <v>3570.12</v>
      </c>
      <c r="F26" s="22">
        <f>SUM(F23:F25)</f>
        <v>50</v>
      </c>
      <c r="G26" s="22">
        <f>SUM(G23:G25)</f>
        <v>4500</v>
      </c>
      <c r="H26" s="22">
        <f>SUM(H23:H25)</f>
        <v>4500</v>
      </c>
    </row>
    <row r="27" spans="1:8" ht="21.95" customHeight="1" x14ac:dyDescent="0.25">
      <c r="A27" s="5"/>
      <c r="B27" s="5"/>
      <c r="C27" s="5"/>
      <c r="D27" s="5"/>
      <c r="E27" s="5"/>
      <c r="F27" s="5"/>
      <c r="G27" s="5"/>
      <c r="H27" s="5"/>
    </row>
    <row r="28" spans="1:8" ht="21.95" customHeight="1" x14ac:dyDescent="0.25">
      <c r="A28" s="17" t="s">
        <v>713</v>
      </c>
      <c r="B28" s="17"/>
      <c r="C28" s="5"/>
      <c r="D28" s="5"/>
      <c r="E28" s="5"/>
      <c r="F28" s="5"/>
      <c r="G28" s="5"/>
      <c r="H28" s="5"/>
    </row>
    <row r="29" spans="1:8" ht="21.95" customHeight="1" x14ac:dyDescent="0.25">
      <c r="A29" s="17" t="s">
        <v>714</v>
      </c>
      <c r="B29" s="17"/>
      <c r="C29" s="5"/>
      <c r="D29" s="5"/>
      <c r="E29" s="5"/>
      <c r="F29" s="5"/>
      <c r="G29" s="5"/>
      <c r="H29" s="5"/>
    </row>
    <row r="30" spans="1:8" ht="21.95" customHeight="1" x14ac:dyDescent="0.25">
      <c r="A30" s="1" t="s">
        <v>715</v>
      </c>
      <c r="B30" s="5" t="s">
        <v>716</v>
      </c>
      <c r="C30" s="5"/>
      <c r="D30" s="5"/>
      <c r="E30" s="5"/>
      <c r="F30" s="5"/>
      <c r="G30" s="5"/>
      <c r="H30" s="5"/>
    </row>
    <row r="31" spans="1:8" ht="21.95" customHeight="1" x14ac:dyDescent="0.25">
      <c r="A31" s="1" t="s">
        <v>717</v>
      </c>
      <c r="B31" s="5" t="s">
        <v>718</v>
      </c>
      <c r="C31" s="5"/>
      <c r="D31" s="5"/>
      <c r="E31" s="5"/>
      <c r="F31" s="5"/>
      <c r="G31" s="5"/>
      <c r="H31" s="5"/>
    </row>
    <row r="32" spans="1:8" ht="21.95" customHeight="1" x14ac:dyDescent="0.25">
      <c r="A32" s="1" t="s">
        <v>719</v>
      </c>
      <c r="B32" s="5" t="s">
        <v>720</v>
      </c>
      <c r="C32" s="5"/>
      <c r="D32" s="5"/>
      <c r="E32" s="5"/>
      <c r="F32" s="5"/>
      <c r="G32" s="5"/>
      <c r="H32" s="5"/>
    </row>
    <row r="33" spans="1:8" ht="21.95" customHeight="1" x14ac:dyDescent="0.25">
      <c r="A33" s="1" t="s">
        <v>721</v>
      </c>
      <c r="B33" s="5" t="s">
        <v>722</v>
      </c>
      <c r="C33" s="5"/>
      <c r="D33" s="5"/>
      <c r="E33" s="5"/>
      <c r="F33" s="5"/>
      <c r="G33" s="5"/>
      <c r="H33" s="5"/>
    </row>
    <row r="34" spans="1:8" ht="21.95" customHeight="1" x14ac:dyDescent="0.25">
      <c r="A34" s="1" t="s">
        <v>723</v>
      </c>
      <c r="B34" s="5" t="s">
        <v>724</v>
      </c>
      <c r="C34" s="5"/>
      <c r="D34" s="5"/>
      <c r="E34" s="5"/>
      <c r="F34" s="5"/>
      <c r="G34" s="5"/>
      <c r="H34" s="5"/>
    </row>
    <row r="35" spans="1:8" ht="21.95" customHeight="1" x14ac:dyDescent="0.25">
      <c r="A35" s="1" t="s">
        <v>725</v>
      </c>
      <c r="B35" s="5" t="s">
        <v>589</v>
      </c>
      <c r="C35" s="5"/>
      <c r="D35" s="5"/>
      <c r="E35" s="5"/>
      <c r="F35" s="5"/>
      <c r="G35" s="5"/>
      <c r="H35" s="5"/>
    </row>
    <row r="36" spans="1:8" ht="21.95" customHeight="1" x14ac:dyDescent="0.25">
      <c r="A36" s="1" t="s">
        <v>726</v>
      </c>
      <c r="B36" s="5" t="s">
        <v>727</v>
      </c>
      <c r="C36" s="5"/>
      <c r="D36" s="5"/>
      <c r="E36" s="5"/>
      <c r="F36" s="5"/>
      <c r="G36" s="5"/>
      <c r="H36" s="5"/>
    </row>
    <row r="37" spans="1:8" ht="21.95" customHeight="1" x14ac:dyDescent="0.25">
      <c r="A37" s="5"/>
      <c r="B37" s="17" t="s">
        <v>707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</row>
    <row r="38" spans="1:8" ht="21.95" customHeight="1" x14ac:dyDescent="0.25">
      <c r="A38" s="5"/>
      <c r="B38" s="5"/>
      <c r="C38" s="5"/>
      <c r="D38" s="5"/>
      <c r="E38" s="5"/>
      <c r="F38" s="5"/>
      <c r="G38" s="5"/>
      <c r="H38" s="5"/>
    </row>
    <row r="39" spans="1:8" ht="21.95" customHeight="1" x14ac:dyDescent="0.25">
      <c r="A39" s="17" t="s">
        <v>728</v>
      </c>
      <c r="B39" s="5"/>
      <c r="C39" s="5"/>
      <c r="D39" s="5"/>
      <c r="E39" s="5"/>
      <c r="F39" s="19"/>
      <c r="G39" s="114"/>
      <c r="H39" s="19"/>
    </row>
    <row r="40" spans="1:8" ht="21.95" customHeight="1" x14ac:dyDescent="0.25">
      <c r="A40" s="8" t="s">
        <v>729</v>
      </c>
      <c r="B40" s="15" t="s">
        <v>730</v>
      </c>
      <c r="C40" s="19">
        <v>0</v>
      </c>
      <c r="D40" s="19">
        <v>10000</v>
      </c>
      <c r="E40" s="19">
        <v>0</v>
      </c>
      <c r="F40" s="19">
        <v>0</v>
      </c>
      <c r="G40" s="19">
        <v>25000</v>
      </c>
      <c r="H40" s="19">
        <v>25000</v>
      </c>
    </row>
    <row r="41" spans="1:8" ht="21.95" customHeight="1" x14ac:dyDescent="0.25">
      <c r="A41" s="1"/>
      <c r="B41" s="5"/>
      <c r="C41" s="5"/>
      <c r="D41" s="5"/>
      <c r="E41" s="5"/>
      <c r="F41" s="5"/>
      <c r="G41" s="5"/>
      <c r="H41" s="5"/>
    </row>
    <row r="42" spans="1:8" ht="21.95" customHeight="1" x14ac:dyDescent="0.25">
      <c r="A42" s="1" t="s">
        <v>731</v>
      </c>
      <c r="B42" s="5"/>
      <c r="C42" s="5"/>
      <c r="D42" s="5"/>
      <c r="E42" s="5"/>
      <c r="F42" s="5"/>
      <c r="G42" s="5"/>
      <c r="H42" s="5"/>
    </row>
    <row r="43" spans="1:8" ht="21.95" customHeight="1" x14ac:dyDescent="0.25">
      <c r="A43" s="1" t="s">
        <v>656</v>
      </c>
      <c r="B43" s="5" t="s">
        <v>732</v>
      </c>
      <c r="C43" s="7">
        <v>0</v>
      </c>
      <c r="D43" s="7">
        <v>0</v>
      </c>
      <c r="E43" s="7">
        <v>0</v>
      </c>
      <c r="F43" s="7">
        <v>29743</v>
      </c>
      <c r="G43" s="7">
        <v>0</v>
      </c>
      <c r="H43" s="7">
        <v>0</v>
      </c>
    </row>
    <row r="44" spans="1:8" ht="21.95" customHeight="1" x14ac:dyDescent="0.25">
      <c r="A44" s="1"/>
      <c r="B44" s="5"/>
      <c r="C44" s="5"/>
      <c r="D44" s="5"/>
      <c r="E44" s="5"/>
      <c r="F44" s="5"/>
      <c r="G44" s="5"/>
      <c r="H44" s="5"/>
    </row>
    <row r="45" spans="1:8" ht="21.95" customHeight="1" x14ac:dyDescent="0.25">
      <c r="A45" s="1" t="s">
        <v>733</v>
      </c>
      <c r="B45" s="5"/>
      <c r="C45" s="5"/>
      <c r="D45" s="5"/>
      <c r="E45" s="5"/>
      <c r="F45" s="5"/>
      <c r="G45" s="5"/>
      <c r="H45" s="5"/>
    </row>
    <row r="46" spans="1:8" ht="21.95" customHeight="1" x14ac:dyDescent="0.4">
      <c r="A46" s="1" t="s">
        <v>656</v>
      </c>
      <c r="B46" s="5" t="s">
        <v>645</v>
      </c>
      <c r="C46" s="113">
        <v>0</v>
      </c>
      <c r="D46" s="113">
        <v>0</v>
      </c>
      <c r="E46" s="115">
        <v>0</v>
      </c>
      <c r="F46" s="115">
        <v>0</v>
      </c>
      <c r="G46" s="115">
        <v>0</v>
      </c>
      <c r="H46" s="115">
        <v>0</v>
      </c>
    </row>
    <row r="47" spans="1:8" ht="21.95" customHeight="1" x14ac:dyDescent="0.25">
      <c r="A47" s="5"/>
      <c r="B47" s="17" t="s">
        <v>707</v>
      </c>
      <c r="C47" s="116">
        <f>SUM(C40:C46)</f>
        <v>0</v>
      </c>
      <c r="D47" s="27">
        <f>SUM(D40:D46)</f>
        <v>10000</v>
      </c>
      <c r="E47" s="27">
        <f>SUM(E40:E46)</f>
        <v>0</v>
      </c>
      <c r="F47" s="27">
        <f>SUM(F40:F46)</f>
        <v>29743</v>
      </c>
      <c r="G47" s="27">
        <f>SUM(G40:G46)</f>
        <v>25000</v>
      </c>
      <c r="H47" s="27">
        <f>SUM(H37:H46)</f>
        <v>25000</v>
      </c>
    </row>
    <row r="48" spans="1:8" ht="21.95" customHeight="1" thickBot="1" x14ac:dyDescent="0.3">
      <c r="A48" s="5"/>
      <c r="B48" s="5"/>
      <c r="C48" s="5"/>
      <c r="D48" s="5"/>
      <c r="E48" s="5"/>
      <c r="F48" s="5"/>
      <c r="G48" s="5"/>
      <c r="H48" s="5"/>
    </row>
    <row r="49" spans="1:8" ht="21.95" customHeight="1" thickBot="1" x14ac:dyDescent="0.3">
      <c r="A49" s="50" t="s">
        <v>734</v>
      </c>
      <c r="B49" s="117"/>
      <c r="C49" s="109">
        <f>SUM(C47+C26+C20)</f>
        <v>109400</v>
      </c>
      <c r="D49" s="110">
        <f>SUM(D40+D26+D20)</f>
        <v>114366</v>
      </c>
      <c r="E49" s="110">
        <f>SUM(E20+E26+E47)</f>
        <v>45909.2</v>
      </c>
      <c r="F49" s="110">
        <f>F20+F26+F37+F47</f>
        <v>132200</v>
      </c>
      <c r="G49" s="110">
        <f>+G20+G26+G37+G47</f>
        <v>115366</v>
      </c>
      <c r="H49" s="110">
        <f>H20+H26+H47</f>
        <v>115366</v>
      </c>
    </row>
    <row r="50" spans="1:8" ht="21.95" customHeight="1" thickTop="1" thickBot="1" x14ac:dyDescent="0.3">
      <c r="A50" s="52" t="s">
        <v>735</v>
      </c>
      <c r="B50" s="118"/>
      <c r="C50" s="1" t="s">
        <v>399</v>
      </c>
      <c r="D50" s="1" t="s">
        <v>399</v>
      </c>
      <c r="E50" s="1" t="s">
        <v>399</v>
      </c>
      <c r="F50" s="1"/>
      <c r="G50" s="1" t="s">
        <v>399</v>
      </c>
      <c r="H50" s="1" t="s">
        <v>820</v>
      </c>
    </row>
  </sheetData>
  <mergeCells count="4">
    <mergeCell ref="A1:H1"/>
    <mergeCell ref="A2:H2"/>
    <mergeCell ref="A4:H4"/>
    <mergeCell ref="A5:H5"/>
  </mergeCells>
  <printOptions gridLines="1"/>
  <pageMargins left="0.45" right="0.45" top="0.5" bottom="0.5" header="0.3" footer="0.3"/>
  <pageSetup scale="65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4AD3-3C7F-446F-9FC6-BA47A3F4A9CB}">
  <sheetPr>
    <pageSetUpPr fitToPage="1"/>
  </sheetPr>
  <dimension ref="A1:F41"/>
  <sheetViews>
    <sheetView zoomScale="150" zoomScaleNormal="150" workbookViewId="0">
      <selection activeCell="F12" sqref="F12"/>
    </sheetView>
  </sheetViews>
  <sheetFormatPr defaultRowHeight="15" x14ac:dyDescent="0.25"/>
  <cols>
    <col min="1" max="1" width="11.140625" customWidth="1"/>
    <col min="2" max="2" width="23.140625" customWidth="1"/>
    <col min="3" max="5" width="20.7109375" customWidth="1"/>
    <col min="6" max="6" width="21.7109375" customWidth="1"/>
  </cols>
  <sheetData>
    <row r="1" spans="1:6" ht="22.5" x14ac:dyDescent="0.3">
      <c r="A1" s="212" t="s">
        <v>648</v>
      </c>
      <c r="B1" s="212"/>
      <c r="C1" s="212"/>
      <c r="D1" s="212"/>
      <c r="E1" s="212"/>
      <c r="F1" s="212"/>
    </row>
    <row r="2" spans="1:6" ht="18.75" x14ac:dyDescent="0.3">
      <c r="A2" s="119"/>
      <c r="B2" s="119"/>
      <c r="C2" s="119"/>
      <c r="D2" s="119"/>
      <c r="E2" s="119"/>
      <c r="F2" s="119"/>
    </row>
    <row r="3" spans="1:6" ht="22.5" x14ac:dyDescent="0.3">
      <c r="A3" s="213" t="s">
        <v>785</v>
      </c>
      <c r="B3" s="213"/>
      <c r="C3" s="213"/>
      <c r="D3" s="213"/>
      <c r="E3" s="213"/>
      <c r="F3" s="213"/>
    </row>
    <row r="4" spans="1:6" ht="18.75" x14ac:dyDescent="0.3">
      <c r="A4" s="119"/>
      <c r="B4" s="119"/>
      <c r="C4" s="119"/>
      <c r="D4" s="119"/>
      <c r="E4" s="119"/>
      <c r="F4" s="119"/>
    </row>
    <row r="5" spans="1:6" ht="18.75" x14ac:dyDescent="0.3">
      <c r="A5" s="214" t="s">
        <v>736</v>
      </c>
      <c r="B5" s="215"/>
      <c r="C5" s="215"/>
      <c r="D5" s="215"/>
      <c r="E5" s="215"/>
      <c r="F5" s="216"/>
    </row>
    <row r="6" spans="1:6" ht="18.75" x14ac:dyDescent="0.3">
      <c r="A6" s="120"/>
      <c r="B6" s="120"/>
      <c r="C6" s="119"/>
      <c r="D6" s="120"/>
      <c r="E6" s="120"/>
      <c r="F6" s="120"/>
    </row>
    <row r="7" spans="1:6" ht="18.75" x14ac:dyDescent="0.3">
      <c r="A7" s="119"/>
      <c r="B7" s="119"/>
      <c r="C7" s="119"/>
      <c r="D7" s="119"/>
      <c r="E7" s="119"/>
      <c r="F7" s="119"/>
    </row>
    <row r="8" spans="1:6" ht="18.75" x14ac:dyDescent="0.3">
      <c r="A8" s="119"/>
      <c r="B8" s="119"/>
      <c r="C8" s="119"/>
      <c r="D8" s="120" t="s">
        <v>737</v>
      </c>
      <c r="E8" s="120" t="s">
        <v>737</v>
      </c>
      <c r="F8" s="120"/>
    </row>
    <row r="9" spans="1:6" ht="18.75" x14ac:dyDescent="0.3">
      <c r="A9" s="119"/>
      <c r="B9" s="119"/>
      <c r="C9" s="119"/>
      <c r="D9" s="120" t="s">
        <v>738</v>
      </c>
      <c r="E9" s="120" t="s">
        <v>739</v>
      </c>
      <c r="F9" s="120" t="s">
        <v>740</v>
      </c>
    </row>
    <row r="10" spans="1:6" ht="18.75" x14ac:dyDescent="0.3">
      <c r="A10" s="121" t="s">
        <v>741</v>
      </c>
      <c r="B10" s="121" t="s">
        <v>742</v>
      </c>
      <c r="C10" s="121" t="s">
        <v>743</v>
      </c>
      <c r="D10" s="121" t="s">
        <v>744</v>
      </c>
      <c r="E10" s="121" t="s">
        <v>745</v>
      </c>
      <c r="F10" s="121" t="s">
        <v>746</v>
      </c>
    </row>
    <row r="11" spans="1:6" ht="18.75" x14ac:dyDescent="0.3">
      <c r="A11" s="121"/>
      <c r="B11" s="121"/>
      <c r="C11" s="122"/>
      <c r="D11" s="121"/>
      <c r="E11" s="121"/>
      <c r="F11" s="121"/>
    </row>
    <row r="12" spans="1:6" ht="18.75" x14ac:dyDescent="0.3">
      <c r="A12" s="123" t="s">
        <v>747</v>
      </c>
      <c r="B12" s="124" t="s">
        <v>748</v>
      </c>
      <c r="C12" s="125">
        <v>558373.5</v>
      </c>
      <c r="D12" s="126">
        <v>279640</v>
      </c>
      <c r="E12" s="126">
        <v>8300</v>
      </c>
      <c r="F12" s="127">
        <f>C12-D12-E12</f>
        <v>270433.5</v>
      </c>
    </row>
    <row r="13" spans="1:6" ht="18.75" x14ac:dyDescent="0.3">
      <c r="A13" s="120"/>
      <c r="B13" s="128"/>
      <c r="C13" s="129"/>
      <c r="D13" s="119"/>
      <c r="E13" s="130"/>
      <c r="F13" s="131"/>
    </row>
    <row r="14" spans="1:6" ht="18.75" x14ac:dyDescent="0.3">
      <c r="A14" s="120" t="s">
        <v>749</v>
      </c>
      <c r="B14" s="119" t="s">
        <v>750</v>
      </c>
      <c r="C14" s="132"/>
      <c r="D14" s="119"/>
      <c r="E14" s="133"/>
      <c r="F14" s="155">
        <f>F12</f>
        <v>270433.5</v>
      </c>
    </row>
    <row r="15" spans="1:6" ht="18.75" x14ac:dyDescent="0.3">
      <c r="A15" s="120"/>
      <c r="B15" s="119" t="s">
        <v>751</v>
      </c>
      <c r="C15" s="132"/>
      <c r="D15" s="119"/>
      <c r="E15" s="119"/>
      <c r="F15" s="156">
        <v>-261223.5</v>
      </c>
    </row>
    <row r="16" spans="1:6" ht="18.75" x14ac:dyDescent="0.3">
      <c r="A16" s="120" t="s">
        <v>752</v>
      </c>
      <c r="B16" s="119" t="s">
        <v>753</v>
      </c>
      <c r="C16" s="132"/>
      <c r="D16" s="119"/>
      <c r="E16" s="119"/>
      <c r="F16" s="155">
        <f>F14-261223.5</f>
        <v>9210</v>
      </c>
    </row>
    <row r="17" spans="1:6" ht="18.75" x14ac:dyDescent="0.3">
      <c r="A17" s="120"/>
      <c r="B17" s="119" t="s">
        <v>754</v>
      </c>
      <c r="C17" s="132"/>
      <c r="D17" s="119"/>
      <c r="E17" s="119"/>
      <c r="F17" s="157" t="s">
        <v>799</v>
      </c>
    </row>
    <row r="18" spans="1:6" ht="18.75" x14ac:dyDescent="0.3">
      <c r="A18" s="120"/>
      <c r="B18" s="119" t="s">
        <v>742</v>
      </c>
      <c r="C18" s="132"/>
      <c r="D18" s="119"/>
      <c r="E18" s="119"/>
      <c r="F18" s="131"/>
    </row>
    <row r="19" spans="1:6" ht="18.75" x14ac:dyDescent="0.3">
      <c r="A19" s="120" t="s">
        <v>755</v>
      </c>
      <c r="B19" s="119" t="s">
        <v>756</v>
      </c>
      <c r="C19" s="132"/>
      <c r="D19" s="119"/>
      <c r="E19" s="119"/>
      <c r="F19" s="131"/>
    </row>
    <row r="20" spans="1:6" ht="18.75" x14ac:dyDescent="0.3">
      <c r="A20" s="120"/>
      <c r="B20" s="119" t="s">
        <v>757</v>
      </c>
      <c r="C20" s="132"/>
      <c r="D20" s="119"/>
      <c r="E20" s="119"/>
      <c r="F20" s="131"/>
    </row>
    <row r="21" spans="1:6" ht="18.75" x14ac:dyDescent="0.3">
      <c r="A21" s="120" t="s">
        <v>758</v>
      </c>
      <c r="B21" s="119" t="s">
        <v>759</v>
      </c>
      <c r="C21" s="132"/>
      <c r="D21" s="119"/>
      <c r="E21" s="119"/>
      <c r="F21" s="131"/>
    </row>
    <row r="22" spans="1:6" ht="18.75" x14ac:dyDescent="0.3">
      <c r="A22" s="120"/>
      <c r="B22" s="119"/>
      <c r="C22" s="132"/>
      <c r="D22" s="119"/>
      <c r="E22" s="119"/>
      <c r="F22" s="131"/>
    </row>
    <row r="23" spans="1:6" ht="18.75" x14ac:dyDescent="0.3">
      <c r="A23" s="123" t="s">
        <v>760</v>
      </c>
      <c r="B23" s="124" t="s">
        <v>761</v>
      </c>
      <c r="C23" s="134">
        <v>115366</v>
      </c>
      <c r="D23" s="135">
        <v>115366</v>
      </c>
      <c r="E23" s="135">
        <v>0</v>
      </c>
      <c r="F23" s="127">
        <v>0</v>
      </c>
    </row>
    <row r="24" spans="1:6" ht="18.75" x14ac:dyDescent="0.3">
      <c r="A24" s="120"/>
      <c r="B24" s="119"/>
      <c r="C24" s="132"/>
      <c r="D24" s="119"/>
      <c r="E24" s="119"/>
      <c r="F24" s="119"/>
    </row>
    <row r="25" spans="1:6" ht="18.75" x14ac:dyDescent="0.3">
      <c r="A25" s="120" t="s">
        <v>762</v>
      </c>
      <c r="B25" s="119" t="s">
        <v>763</v>
      </c>
      <c r="C25" s="132"/>
      <c r="D25" s="119"/>
      <c r="E25" s="119"/>
      <c r="F25" s="119"/>
    </row>
    <row r="26" spans="1:6" ht="18.75" x14ac:dyDescent="0.3">
      <c r="A26" s="120" t="s">
        <v>764</v>
      </c>
      <c r="B26" s="136" t="s">
        <v>765</v>
      </c>
      <c r="C26" s="132"/>
      <c r="D26" s="119"/>
      <c r="E26" s="119"/>
      <c r="F26" s="119"/>
    </row>
    <row r="27" spans="1:6" ht="18.75" x14ac:dyDescent="0.3">
      <c r="A27" s="120" t="s">
        <v>766</v>
      </c>
      <c r="B27" s="119" t="s">
        <v>767</v>
      </c>
      <c r="C27" s="132"/>
      <c r="D27" s="119"/>
      <c r="E27" s="119"/>
      <c r="F27" s="119"/>
    </row>
    <row r="28" spans="1:6" ht="18.75" x14ac:dyDescent="0.3">
      <c r="A28" s="120" t="s">
        <v>768</v>
      </c>
      <c r="B28" s="119" t="s">
        <v>380</v>
      </c>
      <c r="C28" s="132"/>
      <c r="D28" s="119"/>
      <c r="E28" s="119"/>
      <c r="F28" s="119"/>
    </row>
    <row r="29" spans="1:6" ht="18.75" x14ac:dyDescent="0.3">
      <c r="A29" s="120"/>
      <c r="B29" s="119" t="s">
        <v>769</v>
      </c>
      <c r="C29" s="132"/>
      <c r="D29" s="119"/>
      <c r="E29" s="119"/>
      <c r="F29" s="119"/>
    </row>
    <row r="30" spans="1:6" ht="18.75" x14ac:dyDescent="0.3">
      <c r="A30" s="120"/>
      <c r="B30" s="119" t="s">
        <v>769</v>
      </c>
      <c r="C30" s="132"/>
      <c r="D30" s="119"/>
      <c r="E30" s="119"/>
      <c r="F30" s="119"/>
    </row>
    <row r="31" spans="1:6" ht="18.75" x14ac:dyDescent="0.3">
      <c r="A31" s="120"/>
      <c r="B31" s="119" t="s">
        <v>769</v>
      </c>
      <c r="C31" s="132"/>
      <c r="D31" s="119"/>
      <c r="E31" s="119"/>
      <c r="F31" s="119"/>
    </row>
    <row r="32" spans="1:6" ht="18.75" x14ac:dyDescent="0.3">
      <c r="A32" s="120"/>
      <c r="B32" s="119" t="s">
        <v>769</v>
      </c>
      <c r="C32" s="132"/>
      <c r="D32" s="119"/>
      <c r="E32" s="119"/>
      <c r="F32" s="119"/>
    </row>
    <row r="33" spans="1:6" ht="18.75" x14ac:dyDescent="0.3">
      <c r="A33" s="119"/>
      <c r="B33" s="119"/>
      <c r="C33" s="132"/>
      <c r="D33" s="119"/>
      <c r="E33" s="119"/>
      <c r="F33" s="119"/>
    </row>
    <row r="34" spans="1:6" ht="18.75" x14ac:dyDescent="0.3">
      <c r="A34" s="119"/>
      <c r="B34" s="137" t="s">
        <v>707</v>
      </c>
      <c r="C34" s="138">
        <f>SUM(C12:C33)</f>
        <v>673739.5</v>
      </c>
      <c r="D34" s="139">
        <f>SUM(D12:D33)</f>
        <v>395006</v>
      </c>
      <c r="E34" s="139">
        <f>SUM(E12:E33)</f>
        <v>8300</v>
      </c>
      <c r="F34" s="140">
        <f>F12</f>
        <v>270433.5</v>
      </c>
    </row>
    <row r="35" spans="1:6" ht="18.75" x14ac:dyDescent="0.3">
      <c r="A35" s="119"/>
      <c r="B35" s="119"/>
      <c r="C35" s="119"/>
      <c r="D35" s="119"/>
      <c r="E35" s="119"/>
      <c r="F35" s="119"/>
    </row>
    <row r="36" spans="1:6" ht="18.75" x14ac:dyDescent="0.3">
      <c r="A36" s="119"/>
      <c r="B36" s="141" t="s">
        <v>770</v>
      </c>
      <c r="C36" s="119" t="s">
        <v>771</v>
      </c>
      <c r="D36" s="119"/>
      <c r="E36" s="119"/>
      <c r="F36" s="133">
        <v>0</v>
      </c>
    </row>
    <row r="37" spans="1:6" ht="18.75" x14ac:dyDescent="0.3">
      <c r="A37" s="119"/>
      <c r="B37" s="141" t="s">
        <v>770</v>
      </c>
      <c r="C37" s="119" t="s">
        <v>772</v>
      </c>
      <c r="D37" s="119"/>
      <c r="E37" s="119"/>
      <c r="F37" s="133">
        <v>0</v>
      </c>
    </row>
    <row r="38" spans="1:6" ht="18.75" x14ac:dyDescent="0.3">
      <c r="A38" s="119"/>
      <c r="B38" s="141"/>
      <c r="C38" s="136" t="s">
        <v>773</v>
      </c>
      <c r="D38" s="119"/>
      <c r="E38" s="120"/>
      <c r="F38" s="142">
        <v>30042549</v>
      </c>
    </row>
    <row r="39" spans="1:6" ht="23.25" x14ac:dyDescent="0.6">
      <c r="A39" s="119"/>
      <c r="B39" s="119"/>
      <c r="C39" s="143" t="s">
        <v>774</v>
      </c>
      <c r="D39" s="119"/>
      <c r="E39" s="119"/>
      <c r="F39" s="144">
        <f>SUM(F34:F37)</f>
        <v>270433.5</v>
      </c>
    </row>
    <row r="40" spans="1:6" ht="19.5" thickBot="1" x14ac:dyDescent="0.35">
      <c r="A40" s="119"/>
      <c r="B40" s="119"/>
      <c r="C40" s="119"/>
      <c r="D40" s="119"/>
      <c r="E40" s="217"/>
      <c r="F40" s="217"/>
    </row>
    <row r="41" spans="1:6" ht="19.5" thickBot="1" x14ac:dyDescent="0.35">
      <c r="A41" s="145"/>
      <c r="B41" s="218" t="s">
        <v>796</v>
      </c>
      <c r="C41" s="219"/>
      <c r="D41" s="219"/>
      <c r="E41" s="220"/>
      <c r="F41" s="146">
        <f>(F39/(F38/1000))</f>
        <v>9.0016829131243163</v>
      </c>
    </row>
  </sheetData>
  <mergeCells count="5">
    <mergeCell ref="A1:F1"/>
    <mergeCell ref="A3:F3"/>
    <mergeCell ref="A5:F5"/>
    <mergeCell ref="E40:F40"/>
    <mergeCell ref="B41:E41"/>
  </mergeCells>
  <printOptions gridLines="1"/>
  <pageMargins left="0.45" right="0.45" top="0.5" bottom="0.5" header="0.3" footer="0.3"/>
  <pageSetup scale="81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General Fund.Appropriations</vt:lpstr>
      <vt:lpstr>General Fund.Revenues</vt:lpstr>
      <vt:lpstr>Sewer Fund.Appropriations</vt:lpstr>
      <vt:lpstr>Sewer Fund.Revenues</vt:lpstr>
      <vt:lpstr>Summary of Budgets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Hersey</dc:creator>
  <cp:lastModifiedBy>Gabrielle Hersey</cp:lastModifiedBy>
  <cp:lastPrinted>2025-05-01T13:54:36Z</cp:lastPrinted>
  <dcterms:created xsi:type="dcterms:W3CDTF">2025-02-26T17:25:39Z</dcterms:created>
  <dcterms:modified xsi:type="dcterms:W3CDTF">2025-05-01T15:37:15Z</dcterms:modified>
</cp:coreProperties>
</file>